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11760" tabRatio="605"/>
  </bookViews>
  <sheets>
    <sheet name="FS2_Table" sheetId="2" r:id="rId1"/>
  </sheets>
  <calcPr calcId="124519"/>
</workbook>
</file>

<file path=xl/calcChain.xml><?xml version="1.0" encoding="utf-8"?>
<calcChain xmlns="http://schemas.openxmlformats.org/spreadsheetml/2006/main">
  <c r="AO95" i="2"/>
  <c r="AO78"/>
  <c r="AO56"/>
  <c r="AO54"/>
  <c r="AO63" s="1"/>
  <c r="AO53" s="1"/>
  <c r="AO67" s="1"/>
  <c r="AO41"/>
  <c r="AO38"/>
  <c r="AO18"/>
  <c r="AO12"/>
  <c r="AO17" s="1"/>
  <c r="AO11"/>
  <c r="AO37" l="1"/>
  <c r="AO36" s="1"/>
  <c r="AO34" s="1"/>
  <c r="AO32" s="1"/>
  <c r="AO24"/>
  <c r="AO26" s="1"/>
  <c r="AO29" s="1"/>
</calcChain>
</file>

<file path=xl/sharedStrings.xml><?xml version="1.0" encoding="utf-8"?>
<sst xmlns="http://schemas.openxmlformats.org/spreadsheetml/2006/main" count="361" uniqueCount="152">
  <si>
    <t>Descriptor</t>
  </si>
  <si>
    <t>Financial Soundness Indicator (FS2)</t>
  </si>
  <si>
    <t>(Million Taka)</t>
  </si>
  <si>
    <t>2019-Q1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</si>
  <si>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</si>
  <si>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</si>
  <si>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</si>
  <si>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</si>
  <si>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</si>
  <si>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</si>
  <si>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</si>
  <si>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</si>
  <si>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</si>
  <si>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</si>
  <si>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</si>
  <si>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</si>
  <si>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</si>
  <si>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</si>
  <si>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</si>
  <si>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</si>
  <si>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</si>
  <si>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t>2018-Q3</t>
  </si>
  <si>
    <t>2018-Q4</t>
  </si>
  <si>
    <t>2019-Q2</t>
  </si>
  <si>
    <t>2019-Q3</t>
  </si>
  <si>
    <t>2019-Q4</t>
  </si>
  <si>
    <t>2020-Q1</t>
  </si>
  <si>
    <t>2020-Q2</t>
  </si>
  <si>
    <t>2020-Q3</t>
  </si>
  <si>
    <t>2020-Q4</t>
  </si>
  <si>
    <t>2021-Q1</t>
  </si>
  <si>
    <t>2021-Q2</t>
  </si>
  <si>
    <t>2021-Q3</t>
  </si>
  <si>
    <t/>
  </si>
  <si>
    <t>Deposit Takers 
Income and Expense Statement*</t>
  </si>
  <si>
    <t>1. Interest income</t>
  </si>
  <si>
    <t>i. Gross interest income</t>
  </si>
  <si>
    <t xml:space="preserve">ii.  Less provisions for accrued interest on nonperforming assets </t>
  </si>
  <si>
    <t>2. Interest expense</t>
  </si>
  <si>
    <t>3. Net interest income (= 1 – 2)</t>
  </si>
  <si>
    <t xml:space="preserve">4. Noninterest income </t>
  </si>
  <si>
    <t>i.  Fees and commissions receivable</t>
  </si>
  <si>
    <t>ii. Gains or losses on financial instruments</t>
  </si>
  <si>
    <t>iii. Prorated earnings</t>
  </si>
  <si>
    <t>iv.  Other income</t>
  </si>
  <si>
    <t>5. Gross income (= 3 + 4)</t>
  </si>
  <si>
    <t>6. Noninterest expenses</t>
  </si>
  <si>
    <t>i.  Personnel costs</t>
  </si>
  <si>
    <t>ii.  Other expenses</t>
  </si>
  <si>
    <t>7. Provisions (net)</t>
  </si>
  <si>
    <t>i. Loan loss provisions</t>
  </si>
  <si>
    <t>ii.  Other financial asset provisions</t>
  </si>
  <si>
    <t xml:space="preserve">8. Net income before taxes (= 5 – (6 + 7)) </t>
  </si>
  <si>
    <t>9. Income tax</t>
  </si>
  <si>
    <t>10. Net income after taxes (= 8 – 9)</t>
  </si>
  <si>
    <t>11. Other comprehensive income (loss) net of tax</t>
  </si>
  <si>
    <t>12. Dividends payable</t>
  </si>
  <si>
    <t>Balance Sheet</t>
  </si>
  <si>
    <t>15. Nonfinancial assets</t>
  </si>
  <si>
    <t>16. Financial assets (= 17 through 22)</t>
  </si>
  <si>
    <t>17. Currency and deposits</t>
  </si>
  <si>
    <t>18. Loans (after specific provisions) (= 18.i – 18.ii)</t>
  </si>
  <si>
    <t>i.  Gross loans</t>
  </si>
  <si>
    <t>i.i.  Interbank loans</t>
  </si>
  <si>
    <t>i.i.i.  Resident</t>
  </si>
  <si>
    <t>i.i.ii.  Nonresident</t>
  </si>
  <si>
    <t>i.ii.  Noninterbank loans</t>
  </si>
  <si>
    <t>i.ii.i.  Central bank</t>
  </si>
  <si>
    <t>i.ii.ii. General government</t>
  </si>
  <si>
    <t>i.ii.iii.  Other financial corporations</t>
  </si>
  <si>
    <t>i.ii.iv. Nonfinancial corporations</t>
  </si>
  <si>
    <t>i.ii.v.  Other domestic sectors</t>
  </si>
  <si>
    <t>i.ii.vi.  Nonresidents</t>
  </si>
  <si>
    <t>ii.  Specific provisions</t>
  </si>
  <si>
    <t>19. Debt securities</t>
  </si>
  <si>
    <t xml:space="preserve">20. Equity and investment fund shares </t>
  </si>
  <si>
    <t>21. Financial derivatives</t>
  </si>
  <si>
    <t>22. Other financial assets</t>
  </si>
  <si>
    <t xml:space="preserve">23. Liabilities (= 28 + 29 + 30) </t>
  </si>
  <si>
    <t>24. Currency and deposits</t>
  </si>
  <si>
    <t>i. Customer deposits</t>
  </si>
  <si>
    <t>ii.  Interbank deposits</t>
  </si>
  <si>
    <t>ii.i.  Resident</t>
  </si>
  <si>
    <t xml:space="preserve">ii.ii.  Nonresident </t>
  </si>
  <si>
    <t xml:space="preserve">iii.  Other currency and deposits </t>
  </si>
  <si>
    <t>25. Loans</t>
  </si>
  <si>
    <t xml:space="preserve">26. Debt securities </t>
  </si>
  <si>
    <t>27. Other liabilities</t>
  </si>
  <si>
    <t>28. Debt (= 24 through 27)</t>
  </si>
  <si>
    <t>30. General and other provisions</t>
  </si>
  <si>
    <t>31. Capital and reserves</t>
  </si>
  <si>
    <t>Memorandum Series</t>
  </si>
  <si>
    <t>Other series required to calculate FSIs:</t>
  </si>
  <si>
    <t>Supervisory-based series</t>
  </si>
  <si>
    <t>33. Tier 1 capital less corresponding supervisory deductions</t>
  </si>
  <si>
    <t>34. Common Equity Tier 1 (CET1) capital less corresponding supervisory deductions</t>
  </si>
  <si>
    <t>35. Additional Tier 1 (AT1) capital less corresponding supervisory deductions</t>
  </si>
  <si>
    <t>36. Tier 2 capital less corresponding supervisory deductions</t>
  </si>
  <si>
    <t>37. Tier 3 capital</t>
  </si>
  <si>
    <t>38. Other supervisory deductions</t>
  </si>
  <si>
    <t>40. Risk-weighted assets</t>
  </si>
  <si>
    <t>41. Basel III total exposure measure</t>
  </si>
  <si>
    <t>42. High-quality liquid assets</t>
  </si>
  <si>
    <t>43. Total net cash outflows over the next 30 calendar days</t>
  </si>
  <si>
    <t>44. Available amount of stable funding</t>
  </si>
  <si>
    <t>45. Required amount of stable funding</t>
  </si>
  <si>
    <t>46. Large exposures</t>
  </si>
  <si>
    <t>Series that provide a further analysis of the balance sheet:</t>
  </si>
  <si>
    <t>47. Liquid assets</t>
  </si>
  <si>
    <t>48. Short-term liabilities</t>
  </si>
  <si>
    <t>49. Nonperforming loans</t>
  </si>
  <si>
    <t>50. Residential real estate loans</t>
  </si>
  <si>
    <t>51. Commercial real estate loans</t>
  </si>
  <si>
    <t>52. Geographic distribution of loans</t>
  </si>
  <si>
    <t>i. Domestic economy</t>
  </si>
  <si>
    <t>ii. Advanced economies</t>
  </si>
  <si>
    <t xml:space="preserve">iii.  Emerging market and developing economies  </t>
  </si>
  <si>
    <t xml:space="preserve">iii.i.  Emerging and developing Asia  </t>
  </si>
  <si>
    <t xml:space="preserve">iii.ii.  Emerging and developing Europe  </t>
  </si>
  <si>
    <t xml:space="preserve">iii.iii.  Latin America and the Caribbean  </t>
  </si>
  <si>
    <t>iii.iv.  Middle East and Central Asia</t>
  </si>
  <si>
    <t>iii.v.  Sub-Saharan Africa</t>
  </si>
  <si>
    <t>53. Foreign currency loans</t>
  </si>
  <si>
    <t>54. Foreign currency liabilities</t>
  </si>
  <si>
    <t>55. Net open position in foreign currency for on-balance-sheet items</t>
  </si>
  <si>
    <t>56. Total net open position in foreign currency</t>
  </si>
  <si>
    <t xml:space="preserve">57. Credit to the private sector </t>
  </si>
  <si>
    <t>58.  Loan concentration by economic activity</t>
  </si>
  <si>
    <t>59.  Reference lending rates</t>
  </si>
  <si>
    <t>60.  Reference deposit rates</t>
  </si>
  <si>
    <t>61.  Highest interbank rate</t>
  </si>
  <si>
    <t>62.  Lowest interbank rate</t>
  </si>
  <si>
    <t>Data series for compiling FSIs: ROA and ROE</t>
  </si>
  <si>
    <t>63. Annualized net income before taxes</t>
  </si>
  <si>
    <t>64. Annualized net income after taxes</t>
  </si>
  <si>
    <t>65. Average total assets</t>
  </si>
  <si>
    <t>66. Average capital and reserves</t>
  </si>
  <si>
    <r>
      <t>13. Retained earnings</t>
    </r>
    <r>
      <rPr>
        <sz val="11"/>
        <rFont val="Calibri"/>
        <family val="2"/>
        <scheme val="minor"/>
      </rPr>
      <t xml:space="preserve"> (= 10 – 12)</t>
    </r>
  </si>
  <si>
    <r>
      <t xml:space="preserve">14. </t>
    </r>
    <r>
      <rPr>
        <b/>
        <sz val="11"/>
        <rFont val="Calibri"/>
        <family val="2"/>
        <scheme val="minor"/>
      </rPr>
      <t>Total assets</t>
    </r>
    <r>
      <rPr>
        <sz val="11"/>
        <rFont val="Calibri"/>
        <family val="2"/>
        <scheme val="minor"/>
      </rPr>
      <t xml:space="preserve"> (= 15 + 16 = 23 + 31)</t>
    </r>
  </si>
  <si>
    <r>
      <t xml:space="preserve">29. Financial derivatives </t>
    </r>
    <r>
      <rPr>
        <sz val="11"/>
        <rFont val="Calibri"/>
        <family val="2"/>
        <scheme val="minor"/>
      </rPr>
      <t>and employee stock options</t>
    </r>
  </si>
  <si>
    <r>
      <t xml:space="preserve">32. </t>
    </r>
    <r>
      <rPr>
        <b/>
        <sz val="11"/>
        <color theme="1"/>
        <rFont val="Calibri"/>
        <family val="2"/>
        <scheme val="minor"/>
      </rPr>
      <t>Balance sheet total (=23 + 31 = 14)</t>
    </r>
  </si>
  <si>
    <r>
      <t xml:space="preserve">39. Total regulatory capital </t>
    </r>
    <r>
      <rPr>
        <sz val="11"/>
        <rFont val="Calibri"/>
        <family val="2"/>
        <scheme val="minor"/>
      </rPr>
      <t>(= 33 + 36+ 37- 38)</t>
    </r>
  </si>
  <si>
    <t>2021-Q4</t>
  </si>
  <si>
    <t>2022-Q1</t>
  </si>
  <si>
    <t>2022-Q2</t>
  </si>
  <si>
    <t>2022-Q3</t>
  </si>
  <si>
    <t>2022-Q4</t>
  </si>
  <si>
    <t>2023-Q1</t>
  </si>
  <si>
    <t>2023-Q2</t>
  </si>
  <si>
    <t>2023-Q3</t>
  </si>
  <si>
    <t>2023-Q4</t>
  </si>
  <si>
    <t>2024-Q1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</si>
</sst>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2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8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Times New Roman"/>
      <family val="1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5117038483843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43" fontId="9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left"/>
    </xf>
    <xf numFmtId="0" fontId="0" fillId="0" borderId="0" xfId="0" applyFill="1"/>
    <xf numFmtId="0" fontId="4" fillId="0" borderId="0" xfId="0" applyFont="1" applyAlignment="1">
      <alignment horizontal="left"/>
    </xf>
    <xf numFmtId="0" fontId="5" fillId="0" borderId="0" xfId="0" applyFont="1" applyFill="1" applyAlignment="1">
      <alignment horizontal="left"/>
    </xf>
    <xf numFmtId="2" fontId="0" fillId="0" borderId="0" xfId="0" applyNumberFormat="1"/>
    <xf numFmtId="0" fontId="6" fillId="0" borderId="0" xfId="0" applyFont="1"/>
    <xf numFmtId="2" fontId="6" fillId="0" borderId="0" xfId="0" applyNumberFormat="1" applyFont="1"/>
    <xf numFmtId="2" fontId="6" fillId="0" borderId="0" xfId="0" applyNumberFormat="1" applyFont="1" applyFill="1"/>
    <xf numFmtId="0" fontId="6" fillId="0" borderId="0" xfId="0" applyFont="1" applyFill="1"/>
    <xf numFmtId="0" fontId="3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 indent="2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 indent="2"/>
    </xf>
    <xf numFmtId="0" fontId="6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 indent="4"/>
    </xf>
    <xf numFmtId="0" fontId="1" fillId="0" borderId="2" xfId="0" applyFont="1" applyBorder="1" applyAlignment="1">
      <alignment horizontal="left" vertical="top" wrapText="1" indent="6"/>
    </xf>
    <xf numFmtId="0" fontId="7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 indent="3"/>
    </xf>
    <xf numFmtId="0" fontId="1" fillId="0" borderId="2" xfId="0" applyFont="1" applyBorder="1" applyAlignment="1">
      <alignment horizontal="left" vertical="top" wrapText="1" indent="5"/>
    </xf>
    <xf numFmtId="0" fontId="8" fillId="0" borderId="2" xfId="0" applyFont="1" applyBorder="1" applyAlignment="1">
      <alignment horizontal="left" vertical="top" wrapText="1"/>
    </xf>
    <xf numFmtId="0" fontId="10" fillId="0" borderId="0" xfId="0" applyFont="1" applyAlignment="1" applyProtection="1">
      <alignment vertical="top"/>
    </xf>
    <xf numFmtId="0" fontId="11" fillId="0" borderId="0" xfId="0" applyFont="1" applyAlignment="1" applyProtection="1">
      <alignment vertical="top"/>
    </xf>
    <xf numFmtId="43" fontId="11" fillId="0" borderId="0" xfId="2" applyNumberFormat="1" applyFont="1" applyAlignment="1" applyProtection="1">
      <alignment vertical="top"/>
    </xf>
  </cellXfs>
  <cellStyles count="3">
    <cellStyle name="Comma" xfId="2" builtinId="3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128"/>
  <sheetViews>
    <sheetView tabSelected="1" workbookViewId="0">
      <selection activeCell="AP9" sqref="AP9"/>
    </sheetView>
  </sheetViews>
  <sheetFormatPr defaultRowHeight="15"/>
  <cols>
    <col min="1" max="1" width="70" bestFit="1" customWidth="1"/>
    <col min="2" max="2" width="11.5703125" hidden="1" customWidth="1"/>
    <col min="3" max="5" width="12" hidden="1" customWidth="1"/>
    <col min="6" max="6" width="10.5703125" hidden="1" customWidth="1"/>
    <col min="7" max="7" width="0" hidden="1" customWidth="1"/>
    <col min="8" max="8" width="0" style="5" hidden="1" customWidth="1"/>
    <col min="9" max="38" width="0" hidden="1" customWidth="1"/>
    <col min="40" max="41" width="12" bestFit="1" customWidth="1"/>
  </cols>
  <sheetData>
    <row r="1" spans="1:41">
      <c r="A1" s="1"/>
    </row>
    <row r="2" spans="1:41" ht="23.25">
      <c r="A2" s="3" t="s">
        <v>1</v>
      </c>
    </row>
    <row r="3" spans="1:41" ht="18.75">
      <c r="A3" s="4" t="s">
        <v>2</v>
      </c>
    </row>
    <row r="4" spans="1:41" ht="15.75" thickBot="1">
      <c r="A4" s="2"/>
    </row>
    <row r="5" spans="1:41">
      <c r="A5" s="11" t="s">
        <v>0</v>
      </c>
      <c r="B5" s="10" t="s">
        <v>4</v>
      </c>
      <c r="C5" s="10" t="s">
        <v>5</v>
      </c>
      <c r="D5" s="10" t="s">
        <v>6</v>
      </c>
      <c r="E5" s="10" t="s">
        <v>7</v>
      </c>
      <c r="F5" s="10" t="s">
        <v>8</v>
      </c>
      <c r="G5" s="10" t="s">
        <v>9</v>
      </c>
      <c r="H5" s="10" t="s">
        <v>10</v>
      </c>
      <c r="I5" s="10" t="s">
        <v>11</v>
      </c>
      <c r="J5" s="10" t="s">
        <v>12</v>
      </c>
      <c r="K5" s="10" t="s">
        <v>13</v>
      </c>
      <c r="L5" s="10" t="s">
        <v>14</v>
      </c>
      <c r="M5" s="10" t="s">
        <v>15</v>
      </c>
      <c r="N5" s="10" t="s">
        <v>16</v>
      </c>
      <c r="O5" s="10" t="s">
        <v>17</v>
      </c>
      <c r="P5" s="10" t="s">
        <v>18</v>
      </c>
      <c r="Q5" s="10" t="s">
        <v>19</v>
      </c>
      <c r="R5" s="10" t="s">
        <v>20</v>
      </c>
      <c r="S5" s="10" t="s">
        <v>21</v>
      </c>
      <c r="T5" s="10" t="s">
        <v>22</v>
      </c>
      <c r="U5" s="10" t="s">
        <v>3</v>
      </c>
      <c r="V5" s="10" t="s">
        <v>23</v>
      </c>
      <c r="W5" s="10" t="s">
        <v>24</v>
      </c>
      <c r="X5" s="10" t="s">
        <v>25</v>
      </c>
      <c r="Y5" s="10" t="s">
        <v>26</v>
      </c>
      <c r="Z5" s="10" t="s">
        <v>27</v>
      </c>
      <c r="AA5" s="10" t="s">
        <v>28</v>
      </c>
      <c r="AB5" s="10" t="s">
        <v>29</v>
      </c>
      <c r="AC5" s="10" t="s">
        <v>30</v>
      </c>
      <c r="AD5" s="10" t="s">
        <v>31</v>
      </c>
      <c r="AE5" s="10" t="s">
        <v>32</v>
      </c>
      <c r="AF5" s="10" t="s">
        <v>142</v>
      </c>
      <c r="AG5" s="10" t="s">
        <v>143</v>
      </c>
      <c r="AH5" s="10" t="s">
        <v>144</v>
      </c>
      <c r="AI5" s="10" t="s">
        <v>145</v>
      </c>
      <c r="AJ5" s="10" t="s">
        <v>146</v>
      </c>
      <c r="AK5" s="10" t="s">
        <v>147</v>
      </c>
      <c r="AL5" s="10" t="s">
        <v>148</v>
      </c>
      <c r="AM5" s="10" t="s">
        <v>149</v>
      </c>
      <c r="AN5" s="10" t="s">
        <v>150</v>
      </c>
      <c r="AO5" s="10" t="s">
        <v>151</v>
      </c>
    </row>
    <row r="6" spans="1:41" ht="30">
      <c r="A6" s="12" t="s">
        <v>34</v>
      </c>
      <c r="B6" s="7"/>
      <c r="C6" s="7"/>
      <c r="D6" s="6"/>
      <c r="E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41">
      <c r="A7" s="13" t="s">
        <v>35</v>
      </c>
      <c r="B7" s="7">
        <v>388640</v>
      </c>
      <c r="C7" s="7"/>
      <c r="D7" s="6">
        <v>767383.3</v>
      </c>
      <c r="E7" s="6"/>
      <c r="F7" s="5">
        <v>398600.7</v>
      </c>
      <c r="G7" s="6"/>
      <c r="H7" s="6">
        <v>783621.39023883</v>
      </c>
      <c r="I7" s="6"/>
      <c r="J7" s="6">
        <v>480365.26778744999</v>
      </c>
      <c r="K7" s="6"/>
      <c r="L7" s="6">
        <v>789365.19454716297</v>
      </c>
      <c r="M7" s="6"/>
      <c r="N7" s="6">
        <v>405940.67110305902</v>
      </c>
      <c r="O7" s="6"/>
      <c r="P7" s="6">
        <v>834010.54883297498</v>
      </c>
      <c r="Q7" s="6"/>
      <c r="R7" s="6">
        <v>480043.23526169697</v>
      </c>
      <c r="S7" s="6"/>
      <c r="T7" s="6">
        <v>992774.23190573999</v>
      </c>
      <c r="U7" s="6">
        <v>264274.11196395999</v>
      </c>
      <c r="V7" s="6">
        <v>540041.33932227804</v>
      </c>
      <c r="W7" s="6">
        <v>804968.15321149095</v>
      </c>
      <c r="X7" s="6">
        <v>1134013.29587952</v>
      </c>
      <c r="Y7" s="6">
        <v>303827.15580393799</v>
      </c>
      <c r="Z7" s="6">
        <v>570948.96907892998</v>
      </c>
      <c r="AA7" s="6">
        <v>821268.07881871203</v>
      </c>
      <c r="AB7" s="6">
        <v>1110596.5440718399</v>
      </c>
      <c r="AC7" s="6">
        <v>266082.83734234201</v>
      </c>
      <c r="AD7" s="6">
        <v>535647.96638132504</v>
      </c>
      <c r="AE7" s="6">
        <v>777869.43202913203</v>
      </c>
      <c r="AF7" s="6">
        <v>1076857.6358053701</v>
      </c>
      <c r="AG7" s="6">
        <v>282164.84189288801</v>
      </c>
      <c r="AH7" s="6">
        <v>566580.28498596</v>
      </c>
      <c r="AI7">
        <v>850217.42649560398</v>
      </c>
      <c r="AJ7">
        <v>1296046.2494032199</v>
      </c>
      <c r="AK7">
        <v>421138.07736032177</v>
      </c>
      <c r="AL7">
        <v>797787.33691861632</v>
      </c>
      <c r="AM7">
        <v>1130369.9291888999</v>
      </c>
      <c r="AN7">
        <v>1571173.8364778291</v>
      </c>
      <c r="AO7">
        <v>569699.71555007249</v>
      </c>
    </row>
    <row r="8" spans="1:41">
      <c r="A8" s="14" t="s">
        <v>36</v>
      </c>
      <c r="B8" s="7">
        <v>388640</v>
      </c>
      <c r="C8" s="7"/>
      <c r="D8" s="6">
        <v>767383.3</v>
      </c>
      <c r="E8" s="6"/>
      <c r="F8" s="5">
        <v>398600.7</v>
      </c>
      <c r="G8" s="6"/>
      <c r="H8" s="6">
        <v>783621.39023883</v>
      </c>
      <c r="I8" s="6"/>
      <c r="J8" s="6">
        <v>480365.26778744999</v>
      </c>
      <c r="K8" s="6"/>
      <c r="L8" s="6">
        <v>789365.19454716297</v>
      </c>
      <c r="M8" s="6"/>
      <c r="N8" s="6">
        <v>405940.67110305902</v>
      </c>
      <c r="O8" s="6"/>
      <c r="P8" s="6">
        <v>834010.54883297498</v>
      </c>
      <c r="Q8" s="6"/>
      <c r="R8" s="6">
        <v>480043.23526169697</v>
      </c>
      <c r="S8" s="6"/>
      <c r="T8" s="6">
        <v>992774.23190573999</v>
      </c>
      <c r="U8" s="6">
        <v>264274.11196395999</v>
      </c>
      <c r="V8" s="6">
        <v>540041.33932227804</v>
      </c>
      <c r="W8" s="6">
        <v>804968.15321149095</v>
      </c>
      <c r="X8" s="6">
        <v>1134013.29587952</v>
      </c>
      <c r="Y8" s="6">
        <v>303827.15580393799</v>
      </c>
      <c r="Z8" s="6">
        <v>570948.96907892998</v>
      </c>
      <c r="AA8" s="6">
        <v>821268.07881871203</v>
      </c>
      <c r="AB8" s="6">
        <v>1110596.5440718399</v>
      </c>
      <c r="AC8" s="6">
        <v>266082.83734234201</v>
      </c>
      <c r="AD8" s="6">
        <v>535647.96638132504</v>
      </c>
      <c r="AE8" s="6">
        <v>777869.43202913203</v>
      </c>
      <c r="AF8" s="6">
        <v>1076857.6358053701</v>
      </c>
      <c r="AG8" s="6">
        <v>282164.84189288801</v>
      </c>
      <c r="AH8" s="6">
        <v>566580.28498596</v>
      </c>
      <c r="AI8">
        <v>850217.42649560398</v>
      </c>
      <c r="AJ8">
        <v>1296046.2494032199</v>
      </c>
      <c r="AK8">
        <v>421138.07736032177</v>
      </c>
      <c r="AL8">
        <v>797787.33691861632</v>
      </c>
      <c r="AM8">
        <v>1130369.9291888999</v>
      </c>
      <c r="AN8">
        <v>1571173.8364778291</v>
      </c>
      <c r="AO8">
        <v>569699.71555007249</v>
      </c>
    </row>
    <row r="9" spans="1:41">
      <c r="A9" s="14" t="s">
        <v>37</v>
      </c>
      <c r="B9" s="7"/>
      <c r="C9" s="7"/>
      <c r="D9" s="6"/>
      <c r="E9" s="6"/>
      <c r="F9" s="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>
        <v>0</v>
      </c>
      <c r="AG9" s="6">
        <v>0</v>
      </c>
      <c r="AH9" s="6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</row>
    <row r="10" spans="1:41">
      <c r="A10" s="15" t="s">
        <v>38</v>
      </c>
      <c r="B10" s="7">
        <v>261050</v>
      </c>
      <c r="C10" s="7"/>
      <c r="D10" s="6">
        <v>493179.8</v>
      </c>
      <c r="E10" s="6"/>
      <c r="F10" s="5">
        <v>258261.3</v>
      </c>
      <c r="G10" s="6"/>
      <c r="H10" s="6">
        <v>490696.11289156799</v>
      </c>
      <c r="I10" s="6"/>
      <c r="J10" s="6">
        <v>307333.44556686602</v>
      </c>
      <c r="K10" s="6"/>
      <c r="L10" s="6">
        <v>460698.17711835902</v>
      </c>
      <c r="M10" s="6"/>
      <c r="N10" s="6">
        <v>240519.602431279</v>
      </c>
      <c r="O10" s="6"/>
      <c r="P10" s="6">
        <v>480489.55406425102</v>
      </c>
      <c r="Q10" s="6"/>
      <c r="R10" s="6">
        <v>293470.720382008</v>
      </c>
      <c r="S10" s="6"/>
      <c r="T10" s="6">
        <v>585275.64102354704</v>
      </c>
      <c r="U10" s="6">
        <v>168782.83908384299</v>
      </c>
      <c r="V10" s="6">
        <v>339863.52664125297</v>
      </c>
      <c r="W10" s="6">
        <v>503750.814715505</v>
      </c>
      <c r="X10" s="6">
        <v>688774.66096724395</v>
      </c>
      <c r="Y10" s="6">
        <v>193750.56045663101</v>
      </c>
      <c r="Z10" s="6">
        <v>370847.15547736699</v>
      </c>
      <c r="AA10" s="6">
        <v>521861.78449416597</v>
      </c>
      <c r="AB10" s="6">
        <v>682607.96466110705</v>
      </c>
      <c r="AC10" s="6">
        <v>169996.50506378899</v>
      </c>
      <c r="AD10" s="6">
        <v>327883.50339083798</v>
      </c>
      <c r="AE10" s="6">
        <v>465056.39478648</v>
      </c>
      <c r="AF10" s="6">
        <v>627239.70824399102</v>
      </c>
      <c r="AG10" s="6">
        <v>174149.020600299</v>
      </c>
      <c r="AH10" s="6">
        <v>343745.797416588</v>
      </c>
      <c r="AI10">
        <v>503225.08542271802</v>
      </c>
      <c r="AJ10">
        <v>741209.44697512803</v>
      </c>
      <c r="AK10">
        <v>239444.32482170712</v>
      </c>
      <c r="AL10">
        <v>464631.87344814272</v>
      </c>
      <c r="AM10">
        <v>663616.01544597</v>
      </c>
      <c r="AN10">
        <v>921999.74478898256</v>
      </c>
      <c r="AO10">
        <v>332502.10057651298</v>
      </c>
    </row>
    <row r="11" spans="1:41">
      <c r="A11" s="13" t="s">
        <v>39</v>
      </c>
      <c r="B11" s="7">
        <v>127590</v>
      </c>
      <c r="C11" s="7" t="s">
        <v>33</v>
      </c>
      <c r="D11" s="6">
        <v>274203.5</v>
      </c>
      <c r="E11" s="6" t="s">
        <v>33</v>
      </c>
      <c r="F11" s="5">
        <v>140339.4</v>
      </c>
      <c r="G11" s="6" t="s">
        <v>33</v>
      </c>
      <c r="H11" s="6">
        <v>292925.27734726202</v>
      </c>
      <c r="I11" s="6" t="s">
        <v>33</v>
      </c>
      <c r="J11" s="6">
        <v>173031.822220584</v>
      </c>
      <c r="K11" s="6" t="s">
        <v>33</v>
      </c>
      <c r="L11" s="6">
        <v>328667.01742880401</v>
      </c>
      <c r="M11" s="6" t="s">
        <v>33</v>
      </c>
      <c r="N11" s="6">
        <v>165421.06867178</v>
      </c>
      <c r="O11" s="6" t="s">
        <v>33</v>
      </c>
      <c r="P11" s="6">
        <v>353520.99476872402</v>
      </c>
      <c r="Q11" s="6" t="s">
        <v>33</v>
      </c>
      <c r="R11" s="6">
        <v>186572.514879689</v>
      </c>
      <c r="S11" s="6" t="s">
        <v>33</v>
      </c>
      <c r="T11" s="6">
        <v>407498.59088219301</v>
      </c>
      <c r="U11" s="6">
        <v>95491.272880117001</v>
      </c>
      <c r="V11" s="6">
        <v>200177.81268102501</v>
      </c>
      <c r="W11" s="6">
        <v>301217.33849598601</v>
      </c>
      <c r="X11" s="6">
        <v>445238.634912276</v>
      </c>
      <c r="Y11" s="6">
        <v>110076.595347307</v>
      </c>
      <c r="Z11" s="6">
        <v>200101.81360156299</v>
      </c>
      <c r="AA11" s="6">
        <v>299406.294324546</v>
      </c>
      <c r="AB11" s="6">
        <v>427988.57941073301</v>
      </c>
      <c r="AC11" s="6">
        <v>96086.332278553004</v>
      </c>
      <c r="AD11" s="6">
        <v>207764.46299048699</v>
      </c>
      <c r="AE11" s="6">
        <v>312813.03724265198</v>
      </c>
      <c r="AF11" s="6">
        <v>449617.92756138003</v>
      </c>
      <c r="AG11" s="6">
        <v>108015.821292589</v>
      </c>
      <c r="AH11" s="6">
        <v>222834.48756937301</v>
      </c>
      <c r="AI11">
        <v>346992.34107288602</v>
      </c>
      <c r="AJ11">
        <v>554836.80242808897</v>
      </c>
      <c r="AK11">
        <v>181693.75253861464</v>
      </c>
      <c r="AL11">
        <v>333155.46347047359</v>
      </c>
      <c r="AM11">
        <v>466753.913742934</v>
      </c>
      <c r="AN11">
        <v>649174.09168884659</v>
      </c>
      <c r="AO11">
        <f t="shared" ref="AO11" si="0">IF(OR(ISNUMBER(AO7),ISNUMBER(AO10)),SUM(AO7)-SUM(AO10),"")</f>
        <v>237197.61497355951</v>
      </c>
    </row>
    <row r="12" spans="1:41">
      <c r="A12" s="13" t="s">
        <v>40</v>
      </c>
      <c r="B12" s="7">
        <v>62720</v>
      </c>
      <c r="C12" s="7" t="s">
        <v>33</v>
      </c>
      <c r="D12" s="6">
        <v>123556.9</v>
      </c>
      <c r="E12" s="6" t="s">
        <v>33</v>
      </c>
      <c r="F12" s="5">
        <v>58880.3</v>
      </c>
      <c r="G12" s="6" t="s">
        <v>33</v>
      </c>
      <c r="H12" s="6">
        <v>132218.766838818</v>
      </c>
      <c r="I12" s="6" t="s">
        <v>33</v>
      </c>
      <c r="J12" s="6">
        <v>84378.404231872701</v>
      </c>
      <c r="K12" s="6" t="s">
        <v>33</v>
      </c>
      <c r="L12" s="6">
        <v>133596.57786007601</v>
      </c>
      <c r="M12" s="6" t="s">
        <v>33</v>
      </c>
      <c r="N12" s="6">
        <v>75543.251549006993</v>
      </c>
      <c r="O12" s="6" t="s">
        <v>33</v>
      </c>
      <c r="P12" s="6">
        <v>164480.24843790999</v>
      </c>
      <c r="Q12" s="6" t="s">
        <v>33</v>
      </c>
      <c r="R12" s="6">
        <v>71368.021107730601</v>
      </c>
      <c r="S12" s="6" t="s">
        <v>33</v>
      </c>
      <c r="T12" s="6">
        <v>147340.664196445</v>
      </c>
      <c r="U12" s="6">
        <v>36105.139726308102</v>
      </c>
      <c r="V12" s="6">
        <v>76626.706722034898</v>
      </c>
      <c r="W12" s="6">
        <v>107994.74973865099</v>
      </c>
      <c r="X12" s="6">
        <v>157887.406340129</v>
      </c>
      <c r="Y12" s="6">
        <v>35641.057114743802</v>
      </c>
      <c r="Z12" s="6">
        <v>70509.357908923193</v>
      </c>
      <c r="AA12" s="6">
        <v>104707.860583374</v>
      </c>
      <c r="AB12" s="6">
        <v>160320.13925305501</v>
      </c>
      <c r="AC12" s="6">
        <v>41795.414441075802</v>
      </c>
      <c r="AD12" s="6">
        <v>88875.854051277202</v>
      </c>
      <c r="AE12" s="6">
        <v>126622.212946321</v>
      </c>
      <c r="AF12" s="6">
        <v>186619.12478253801</v>
      </c>
      <c r="AG12" s="6">
        <v>56519.818469091697</v>
      </c>
      <c r="AH12" s="6">
        <v>131216.84846027699</v>
      </c>
      <c r="AI12">
        <v>190680.58557925801</v>
      </c>
      <c r="AJ12">
        <v>269603.18717923999</v>
      </c>
      <c r="AK12">
        <v>57529.473220765896</v>
      </c>
      <c r="AL12">
        <v>124043.23473155903</v>
      </c>
      <c r="AM12">
        <v>169075.29168385299</v>
      </c>
      <c r="AN12">
        <v>247987.81900765642</v>
      </c>
      <c r="AO12">
        <f t="shared" ref="AO12" si="1">IF(OR(ISNUMBER(AO13),ISNUMBER(AO14),ISNUMBER(AO15),ISNUMBER(AO16)),SUM(AO13,AO14,AO15,AO16),"")</f>
        <v>63834.20115656143</v>
      </c>
    </row>
    <row r="13" spans="1:41">
      <c r="A13" s="14" t="s">
        <v>41</v>
      </c>
      <c r="B13" s="7">
        <v>25920</v>
      </c>
      <c r="C13" s="7"/>
      <c r="D13" s="6">
        <v>50799.7</v>
      </c>
      <c r="E13" s="6"/>
      <c r="F13" s="5">
        <v>25181.4</v>
      </c>
      <c r="G13" s="6"/>
      <c r="H13" s="6">
        <v>50957.161710635897</v>
      </c>
      <c r="I13" s="6"/>
      <c r="J13" s="6">
        <v>34475.982625047902</v>
      </c>
      <c r="K13" s="6"/>
      <c r="L13" s="6">
        <v>52284.479100347802</v>
      </c>
      <c r="M13" s="6"/>
      <c r="N13" s="6">
        <v>27521.659773448999</v>
      </c>
      <c r="O13" s="6"/>
      <c r="P13" s="6">
        <v>59200.842455039397</v>
      </c>
      <c r="Q13" s="6"/>
      <c r="R13" s="6">
        <v>31605.128802867501</v>
      </c>
      <c r="S13" s="6"/>
      <c r="T13" s="6">
        <v>64977.364429012603</v>
      </c>
      <c r="U13" s="6">
        <v>15482.740563359401</v>
      </c>
      <c r="V13" s="6">
        <v>34136.8591626653</v>
      </c>
      <c r="W13" s="6">
        <v>49174.117126065001</v>
      </c>
      <c r="X13" s="6">
        <v>70728.085321504506</v>
      </c>
      <c r="Y13" s="6">
        <v>17972.76044228</v>
      </c>
      <c r="Z13" s="6">
        <v>31521.654782759899</v>
      </c>
      <c r="AA13" s="6">
        <v>44771.116657956904</v>
      </c>
      <c r="AB13" s="6">
        <v>68643.994925685402</v>
      </c>
      <c r="AC13" s="6">
        <v>21038.246752466599</v>
      </c>
      <c r="AD13" s="6">
        <v>41660.696605353201</v>
      </c>
      <c r="AE13" s="6">
        <v>60647.669991111099</v>
      </c>
      <c r="AF13" s="6">
        <v>82766.664616220194</v>
      </c>
      <c r="AG13" s="6">
        <v>21167.7170399723</v>
      </c>
      <c r="AH13" s="6">
        <v>45864.159214832303</v>
      </c>
      <c r="AI13">
        <v>65791.376897525304</v>
      </c>
      <c r="AJ13">
        <v>88042.891653169994</v>
      </c>
      <c r="AK13">
        <v>21548.128071191099</v>
      </c>
      <c r="AL13">
        <v>45557.044930104894</v>
      </c>
      <c r="AM13">
        <v>68006.887736382501</v>
      </c>
      <c r="AN13">
        <v>101504.01286347966</v>
      </c>
      <c r="AO13">
        <v>27839.132511466112</v>
      </c>
    </row>
    <row r="14" spans="1:41">
      <c r="A14" s="14" t="s">
        <v>42</v>
      </c>
      <c r="B14" s="7">
        <v>15060</v>
      </c>
      <c r="C14" s="7"/>
      <c r="D14" s="6">
        <v>34161.9</v>
      </c>
      <c r="E14" s="6"/>
      <c r="F14" s="5">
        <v>12386.3</v>
      </c>
      <c r="G14" s="6"/>
      <c r="H14" s="6">
        <v>37771.917738858399</v>
      </c>
      <c r="I14" s="6"/>
      <c r="J14" s="6">
        <v>22448.199637251098</v>
      </c>
      <c r="K14" s="6"/>
      <c r="L14" s="6">
        <v>34764.1440399977</v>
      </c>
      <c r="M14" s="6"/>
      <c r="N14" s="6">
        <v>24680.945316132002</v>
      </c>
      <c r="O14" s="6"/>
      <c r="P14" s="6">
        <v>55755.010589227102</v>
      </c>
      <c r="Q14" s="6"/>
      <c r="R14" s="6">
        <v>17987.1798680145</v>
      </c>
      <c r="S14" s="6"/>
      <c r="T14" s="6">
        <v>45642.005413703802</v>
      </c>
      <c r="U14" s="6">
        <v>12182.6589040445</v>
      </c>
      <c r="V14" s="6">
        <v>22476.3358692689</v>
      </c>
      <c r="W14" s="6">
        <v>32696.360379632901</v>
      </c>
      <c r="X14" s="6">
        <v>45706.563483566497</v>
      </c>
      <c r="Y14" s="6">
        <v>10818.4497288619</v>
      </c>
      <c r="Z14" s="6">
        <v>19634.1141039248</v>
      </c>
      <c r="AA14" s="6">
        <v>28396.360921758998</v>
      </c>
      <c r="AB14" s="6">
        <v>43700.485797643902</v>
      </c>
      <c r="AC14" s="6">
        <v>10024.1839344621</v>
      </c>
      <c r="AD14" s="6">
        <v>20801.474477766998</v>
      </c>
      <c r="AE14" s="6">
        <v>32877.438807598999</v>
      </c>
      <c r="AF14" s="6">
        <v>53708.708758062203</v>
      </c>
      <c r="AG14" s="6">
        <v>19618.792965451401</v>
      </c>
      <c r="AH14" s="6">
        <v>56972.036038821403</v>
      </c>
      <c r="AI14">
        <v>84968.8163616698</v>
      </c>
      <c r="AJ14">
        <v>114515.24800233</v>
      </c>
      <c r="AK14">
        <v>20575.891560276319</v>
      </c>
      <c r="AL14">
        <v>45004.186264604527</v>
      </c>
      <c r="AM14">
        <v>58472.972889345401</v>
      </c>
      <c r="AN14">
        <v>74556.612212324646</v>
      </c>
      <c r="AO14">
        <v>17404.976720131464</v>
      </c>
    </row>
    <row r="15" spans="1:41">
      <c r="A15" s="14" t="s">
        <v>43</v>
      </c>
      <c r="B15" s="7"/>
      <c r="C15" s="7"/>
      <c r="D15" s="6"/>
      <c r="E15" s="6"/>
      <c r="F15" s="5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>
        <v>0</v>
      </c>
      <c r="AG15" s="6">
        <v>0</v>
      </c>
      <c r="AH15" s="6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</row>
    <row r="16" spans="1:41">
      <c r="A16" s="16" t="s">
        <v>44</v>
      </c>
      <c r="B16" s="7">
        <v>21740</v>
      </c>
      <c r="C16" s="7"/>
      <c r="D16" s="6">
        <v>38595.300000000003</v>
      </c>
      <c r="E16" s="6"/>
      <c r="F16" s="5">
        <v>21312.6</v>
      </c>
      <c r="G16" s="6"/>
      <c r="H16" s="6">
        <v>43489.687389323502</v>
      </c>
      <c r="I16" s="6"/>
      <c r="J16" s="6">
        <v>27454.2219695737</v>
      </c>
      <c r="K16" s="6"/>
      <c r="L16" s="6">
        <v>46547.954719730202</v>
      </c>
      <c r="M16" s="6"/>
      <c r="N16" s="6">
        <v>23340.646459426</v>
      </c>
      <c r="O16" s="6"/>
      <c r="P16" s="6">
        <v>49524.395393643797</v>
      </c>
      <c r="Q16" s="6"/>
      <c r="R16" s="6">
        <v>21775.7124368486</v>
      </c>
      <c r="S16" s="6"/>
      <c r="T16" s="6">
        <v>36721.294353728903</v>
      </c>
      <c r="U16" s="6">
        <v>8439.7402589042194</v>
      </c>
      <c r="V16" s="6">
        <v>20013.511690100699</v>
      </c>
      <c r="W16" s="6">
        <v>26124.272232953201</v>
      </c>
      <c r="X16" s="6">
        <v>41452.757535057899</v>
      </c>
      <c r="Y16" s="6">
        <v>6849.8469436018804</v>
      </c>
      <c r="Z16" s="6">
        <v>19353.589022238499</v>
      </c>
      <c r="AA16" s="6">
        <v>31540.383003657898</v>
      </c>
      <c r="AB16" s="6">
        <v>47975.658529725602</v>
      </c>
      <c r="AC16" s="6">
        <v>10732.983754147101</v>
      </c>
      <c r="AD16" s="6">
        <v>26413.682968157002</v>
      </c>
      <c r="AE16" s="6">
        <v>33097.104147610502</v>
      </c>
      <c r="AF16" s="6">
        <v>50143.751408255201</v>
      </c>
      <c r="AG16" s="6">
        <v>15733.3084636681</v>
      </c>
      <c r="AH16" s="6">
        <v>28380.653206623101</v>
      </c>
      <c r="AI16">
        <v>39920.392320062398</v>
      </c>
      <c r="AJ16">
        <v>67045.047523739602</v>
      </c>
      <c r="AK16">
        <v>15405.453589298479</v>
      </c>
      <c r="AL16">
        <v>33482.00353684961</v>
      </c>
      <c r="AM16">
        <v>42595.431058124697</v>
      </c>
      <c r="AN16">
        <v>71927.193931852104</v>
      </c>
      <c r="AO16">
        <v>18590.091924963854</v>
      </c>
    </row>
    <row r="17" spans="1:41">
      <c r="A17" s="13" t="s">
        <v>45</v>
      </c>
      <c r="B17" s="7">
        <v>190310</v>
      </c>
      <c r="C17" s="7" t="s">
        <v>33</v>
      </c>
      <c r="D17" s="6">
        <v>397760.4</v>
      </c>
      <c r="E17" s="6" t="s">
        <v>33</v>
      </c>
      <c r="F17" s="5">
        <v>199219.7</v>
      </c>
      <c r="G17" s="6" t="s">
        <v>33</v>
      </c>
      <c r="H17" s="6">
        <v>425144.04418607999</v>
      </c>
      <c r="I17" s="6" t="s">
        <v>33</v>
      </c>
      <c r="J17" s="6">
        <v>257410.22645245699</v>
      </c>
      <c r="K17" s="6" t="s">
        <v>33</v>
      </c>
      <c r="L17" s="6">
        <v>462263.59528887999</v>
      </c>
      <c r="M17" s="6" t="s">
        <v>33</v>
      </c>
      <c r="N17" s="6">
        <v>240964.32022078699</v>
      </c>
      <c r="O17" s="6" t="s">
        <v>33</v>
      </c>
      <c r="P17" s="6">
        <v>518001.24320663401</v>
      </c>
      <c r="Q17" s="6" t="s">
        <v>33</v>
      </c>
      <c r="R17" s="6">
        <v>257940.53598742001</v>
      </c>
      <c r="S17" s="6" t="s">
        <v>33</v>
      </c>
      <c r="T17" s="6">
        <v>554839.25507863797</v>
      </c>
      <c r="U17" s="6">
        <v>131596.412606425</v>
      </c>
      <c r="V17" s="6">
        <v>276804.51940306003</v>
      </c>
      <c r="W17" s="6">
        <v>409212.08823463699</v>
      </c>
      <c r="X17" s="6">
        <v>603126.04125240503</v>
      </c>
      <c r="Y17" s="6">
        <v>145717.65246205099</v>
      </c>
      <c r="Z17" s="6">
        <v>270611.17151048599</v>
      </c>
      <c r="AA17" s="6">
        <v>404114.15490791999</v>
      </c>
      <c r="AB17" s="6">
        <v>588308.71866378805</v>
      </c>
      <c r="AC17" s="6">
        <v>137881.74671962901</v>
      </c>
      <c r="AD17" s="6">
        <v>296640.31704176398</v>
      </c>
      <c r="AE17" s="6">
        <v>439435.25018897298</v>
      </c>
      <c r="AF17" s="6">
        <v>636237.05234391801</v>
      </c>
      <c r="AG17" s="6">
        <v>164535.63976168001</v>
      </c>
      <c r="AH17" s="6">
        <v>354051.33602964901</v>
      </c>
      <c r="AI17">
        <v>537672.92665214301</v>
      </c>
      <c r="AJ17">
        <v>824439.98960732797</v>
      </c>
      <c r="AK17">
        <v>239223.22575938056</v>
      </c>
      <c r="AL17">
        <v>457198.6982020326</v>
      </c>
      <c r="AM17">
        <v>635829.20542678703</v>
      </c>
      <c r="AN17">
        <v>897161.91069650301</v>
      </c>
      <c r="AO17">
        <f>IF(OR(ISNUMBER(AO11),ISNUMBER(AO12)),SUM(AO11:AO12),"")</f>
        <v>301031.81613012095</v>
      </c>
    </row>
    <row r="18" spans="1:41">
      <c r="A18" s="13" t="s">
        <v>46</v>
      </c>
      <c r="B18" s="7">
        <v>89870</v>
      </c>
      <c r="C18" s="7" t="s">
        <v>33</v>
      </c>
      <c r="D18" s="6">
        <v>185108.7</v>
      </c>
      <c r="E18" s="6" t="s">
        <v>33</v>
      </c>
      <c r="F18" s="5">
        <v>99999.4</v>
      </c>
      <c r="G18" s="6" t="s">
        <v>33</v>
      </c>
      <c r="H18" s="6">
        <v>208311.490143337</v>
      </c>
      <c r="I18" s="6" t="s">
        <v>33</v>
      </c>
      <c r="J18" s="6">
        <v>137355.85877382601</v>
      </c>
      <c r="K18" s="6" t="s">
        <v>33</v>
      </c>
      <c r="L18" s="6">
        <v>246589.40772922299</v>
      </c>
      <c r="M18" s="6" t="s">
        <v>33</v>
      </c>
      <c r="N18" s="6">
        <v>137411.16131431999</v>
      </c>
      <c r="O18" s="6" t="s">
        <v>33</v>
      </c>
      <c r="P18" s="6">
        <v>271534.614370575</v>
      </c>
      <c r="Q18" s="6" t="s">
        <v>33</v>
      </c>
      <c r="R18" s="6">
        <v>149434.87579713299</v>
      </c>
      <c r="S18" s="6" t="s">
        <v>33</v>
      </c>
      <c r="T18" s="6">
        <v>288451.40802163701</v>
      </c>
      <c r="U18" s="6">
        <v>77374.144818099303</v>
      </c>
      <c r="V18" s="6">
        <v>161437.26469995</v>
      </c>
      <c r="W18" s="6">
        <v>226935.74802068301</v>
      </c>
      <c r="X18" s="6">
        <v>318394.89332412498</v>
      </c>
      <c r="Y18" s="6">
        <v>85330.191126394493</v>
      </c>
      <c r="Z18" s="6">
        <v>168646.587431725</v>
      </c>
      <c r="AA18" s="6">
        <v>236870.001207094</v>
      </c>
      <c r="AB18" s="6">
        <v>326057.54364778299</v>
      </c>
      <c r="AC18" s="6">
        <v>85252.463825959901</v>
      </c>
      <c r="AD18" s="6">
        <v>173238.10516542199</v>
      </c>
      <c r="AE18" s="6">
        <v>248645.04892925001</v>
      </c>
      <c r="AF18" s="6">
        <v>345297.75955870003</v>
      </c>
      <c r="AG18" s="6">
        <v>100765.25810295</v>
      </c>
      <c r="AH18" s="6">
        <v>202537.41103079999</v>
      </c>
      <c r="AI18">
        <v>298077.380869443</v>
      </c>
      <c r="AJ18">
        <v>438128.17218781402</v>
      </c>
      <c r="AK18">
        <v>140129.36631990099</v>
      </c>
      <c r="AL18">
        <v>272846.41498966585</v>
      </c>
      <c r="AM18">
        <v>355367.23947462701</v>
      </c>
      <c r="AN18">
        <v>486242.53451530583</v>
      </c>
      <c r="AO18">
        <f t="shared" ref="AO18" si="2">IF(OR(ISNUMBER(AO19),ISNUMBER(AO20)),SUM(AO19:AO20),"")</f>
        <v>186943.04307521312</v>
      </c>
    </row>
    <row r="19" spans="1:41">
      <c r="A19" s="14" t="s">
        <v>47</v>
      </c>
      <c r="B19" s="7">
        <v>48680</v>
      </c>
      <c r="C19" s="7"/>
      <c r="D19" s="6">
        <v>100228</v>
      </c>
      <c r="E19" s="6"/>
      <c r="F19" s="5">
        <v>56224.4</v>
      </c>
      <c r="G19" s="6"/>
      <c r="H19" s="6">
        <v>118094.790143337</v>
      </c>
      <c r="I19" s="6"/>
      <c r="J19" s="6">
        <v>86620.866909117802</v>
      </c>
      <c r="K19" s="6"/>
      <c r="L19" s="6">
        <v>145166.14099775601</v>
      </c>
      <c r="M19" s="6"/>
      <c r="N19" s="6">
        <v>83806.498101751698</v>
      </c>
      <c r="O19" s="6"/>
      <c r="P19" s="6">
        <v>162354.406712164</v>
      </c>
      <c r="Q19" s="6"/>
      <c r="R19" s="6">
        <v>89859.811085587105</v>
      </c>
      <c r="S19" s="6"/>
      <c r="T19" s="6">
        <v>168461.46661998201</v>
      </c>
      <c r="U19" s="6">
        <v>47554.2937760114</v>
      </c>
      <c r="V19" s="6">
        <v>95233.815518907606</v>
      </c>
      <c r="W19" s="6">
        <v>131033.683473679</v>
      </c>
      <c r="X19" s="6">
        <v>176694.44822744801</v>
      </c>
      <c r="Y19" s="6">
        <v>50912.315250988999</v>
      </c>
      <c r="Z19" s="6">
        <v>102524.48048990899</v>
      </c>
      <c r="AA19" s="6">
        <v>138451.03058503199</v>
      </c>
      <c r="AB19" s="6">
        <v>186140.69737904199</v>
      </c>
      <c r="AC19" s="6">
        <v>51406.272443373098</v>
      </c>
      <c r="AD19" s="6">
        <v>102896.87864646</v>
      </c>
      <c r="AE19" s="6">
        <v>140550.82433565601</v>
      </c>
      <c r="AF19" s="6">
        <v>193185.16486977701</v>
      </c>
      <c r="AG19" s="6">
        <v>55324.163512590101</v>
      </c>
      <c r="AH19" s="6">
        <v>115749.182233125</v>
      </c>
      <c r="AI19">
        <v>164014.965693387</v>
      </c>
      <c r="AJ19">
        <v>252619.65</v>
      </c>
      <c r="AK19">
        <v>87725.699704037601</v>
      </c>
      <c r="AL19">
        <v>169706.29917081399</v>
      </c>
      <c r="AM19">
        <v>208862.90656868601</v>
      </c>
      <c r="AN19">
        <v>280971.11862815905</v>
      </c>
      <c r="AO19">
        <v>118385.88121871701</v>
      </c>
    </row>
    <row r="20" spans="1:41">
      <c r="A20" s="14" t="s">
        <v>48</v>
      </c>
      <c r="B20" s="7">
        <v>41190</v>
      </c>
      <c r="C20" s="7"/>
      <c r="D20" s="6">
        <v>84880.7</v>
      </c>
      <c r="E20" s="6"/>
      <c r="F20" s="5">
        <v>43775</v>
      </c>
      <c r="G20" s="6"/>
      <c r="H20" s="6">
        <v>90216.700000000303</v>
      </c>
      <c r="I20" s="6"/>
      <c r="J20" s="6">
        <v>50734.991864708201</v>
      </c>
      <c r="K20" s="6"/>
      <c r="L20" s="6">
        <v>101423.266731467</v>
      </c>
      <c r="M20" s="6"/>
      <c r="N20" s="6">
        <v>53604.663212568499</v>
      </c>
      <c r="O20" s="6"/>
      <c r="P20" s="6">
        <v>109180.207658411</v>
      </c>
      <c r="Q20" s="6"/>
      <c r="R20" s="6">
        <v>59575.064711546198</v>
      </c>
      <c r="S20" s="6"/>
      <c r="T20" s="6">
        <v>119989.941401655</v>
      </c>
      <c r="U20" s="6">
        <v>29819.851042087899</v>
      </c>
      <c r="V20" s="6">
        <v>66203.449181042801</v>
      </c>
      <c r="W20" s="6">
        <v>95902.064547004295</v>
      </c>
      <c r="X20" s="6">
        <v>141700.44509667601</v>
      </c>
      <c r="Y20" s="6">
        <v>34417.875875405502</v>
      </c>
      <c r="Z20" s="6">
        <v>66122.106941815495</v>
      </c>
      <c r="AA20" s="6">
        <v>98418.970622062203</v>
      </c>
      <c r="AB20" s="6">
        <v>139916.84626874101</v>
      </c>
      <c r="AC20" s="6">
        <v>33846.191382586803</v>
      </c>
      <c r="AD20" s="6">
        <v>70341.226518962096</v>
      </c>
      <c r="AE20" s="6">
        <v>108094.224593594</v>
      </c>
      <c r="AF20" s="6">
        <v>152112.594688924</v>
      </c>
      <c r="AG20" s="6">
        <v>45441.094590360102</v>
      </c>
      <c r="AH20" s="6">
        <v>86788.228797675401</v>
      </c>
      <c r="AI20">
        <v>134062.41517605601</v>
      </c>
      <c r="AJ20">
        <v>185508.522187814</v>
      </c>
      <c r="AK20">
        <v>52403.666615863382</v>
      </c>
      <c r="AL20">
        <v>103140.11581885186</v>
      </c>
      <c r="AM20">
        <v>146504.332905941</v>
      </c>
      <c r="AN20">
        <v>205271.41588714678</v>
      </c>
      <c r="AO20">
        <v>68557.16185649611</v>
      </c>
    </row>
    <row r="21" spans="1:41">
      <c r="A21" s="13" t="s">
        <v>49</v>
      </c>
      <c r="B21" s="7">
        <v>41350</v>
      </c>
      <c r="C21" s="7"/>
      <c r="D21" s="6">
        <v>84249.5</v>
      </c>
      <c r="E21" s="6"/>
      <c r="F21" s="5">
        <v>44807.7</v>
      </c>
      <c r="G21" s="6"/>
      <c r="H21" s="6">
        <v>76933.121448685706</v>
      </c>
      <c r="I21" s="6"/>
      <c r="J21" s="6">
        <v>35817.335038503603</v>
      </c>
      <c r="K21" s="6"/>
      <c r="L21" s="6">
        <v>72105.786000286796</v>
      </c>
      <c r="M21" s="6"/>
      <c r="N21" s="6">
        <v>52560.129132243201</v>
      </c>
      <c r="O21" s="6"/>
      <c r="P21" s="6">
        <v>73606.012328799407</v>
      </c>
      <c r="Q21" s="6"/>
      <c r="R21" s="6">
        <v>52155.889760011603</v>
      </c>
      <c r="S21" s="6"/>
      <c r="T21" s="6">
        <v>146190.76655095399</v>
      </c>
      <c r="U21" s="6">
        <v>62949.443719739997</v>
      </c>
      <c r="V21" s="6">
        <v>58265.640469113598</v>
      </c>
      <c r="W21" s="6">
        <v>87798.549679053496</v>
      </c>
      <c r="X21" s="6">
        <v>114756.609689306</v>
      </c>
      <c r="Y21" s="6">
        <v>20995.281547566501</v>
      </c>
      <c r="Z21" s="6">
        <v>38478.889250517903</v>
      </c>
      <c r="AA21" s="6">
        <v>47402.157268825002</v>
      </c>
      <c r="AB21" s="6">
        <v>126021.97116735599</v>
      </c>
      <c r="AC21" s="6">
        <v>23262.695570831998</v>
      </c>
      <c r="AD21" s="6">
        <v>44395.637510250599</v>
      </c>
      <c r="AE21" s="6">
        <v>64618.476317872199</v>
      </c>
      <c r="AF21" s="6">
        <v>154426.84880286999</v>
      </c>
      <c r="AG21" s="6">
        <v>28016.858828504999</v>
      </c>
      <c r="AH21" s="6">
        <v>53097.3530359781</v>
      </c>
      <c r="AI21">
        <v>72216.038524525095</v>
      </c>
      <c r="AJ21">
        <v>113593.80733220599</v>
      </c>
      <c r="AK21">
        <v>33363.514623893265</v>
      </c>
      <c r="AL21">
        <v>74518.89</v>
      </c>
      <c r="AM21">
        <v>106683.61272428501</v>
      </c>
      <c r="AN21">
        <v>254934.32</v>
      </c>
      <c r="AO21">
        <v>50345.581701581272</v>
      </c>
    </row>
    <row r="22" spans="1:41">
      <c r="A22" s="14" t="s">
        <v>50</v>
      </c>
      <c r="B22" s="7">
        <v>41350</v>
      </c>
      <c r="C22" s="7"/>
      <c r="D22" s="6">
        <v>84249.5</v>
      </c>
      <c r="E22" s="6"/>
      <c r="F22" s="5">
        <v>44807.7</v>
      </c>
      <c r="G22" s="6"/>
      <c r="H22" s="6">
        <v>76933.121448685706</v>
      </c>
      <c r="I22" s="6"/>
      <c r="J22" s="6">
        <v>35817.335038503603</v>
      </c>
      <c r="K22" s="6"/>
      <c r="L22" s="6">
        <v>72105.786000286796</v>
      </c>
      <c r="M22" s="6"/>
      <c r="N22" s="6">
        <v>52560.129132243201</v>
      </c>
      <c r="O22" s="6"/>
      <c r="P22" s="6">
        <v>73606.012328799407</v>
      </c>
      <c r="Q22" s="6"/>
      <c r="R22" s="6">
        <v>52155.889760011603</v>
      </c>
      <c r="S22" s="6"/>
      <c r="T22" s="6">
        <v>146190.76655095399</v>
      </c>
      <c r="U22" s="6">
        <v>62949.443719739997</v>
      </c>
      <c r="V22" s="6">
        <v>58265.640469113598</v>
      </c>
      <c r="W22" s="6">
        <v>87798.549679053496</v>
      </c>
      <c r="X22" s="6">
        <v>114756.609689306</v>
      </c>
      <c r="Y22" s="6">
        <v>20995.281547566501</v>
      </c>
      <c r="Z22" s="6">
        <v>38478.889250517903</v>
      </c>
      <c r="AA22" s="6">
        <v>47402.157268825002</v>
      </c>
      <c r="AB22" s="6">
        <v>126021.97116735599</v>
      </c>
      <c r="AC22" s="6">
        <v>23262.695570831998</v>
      </c>
      <c r="AD22" s="6">
        <v>44395.637510250599</v>
      </c>
      <c r="AE22" s="6">
        <v>64618.476317872199</v>
      </c>
      <c r="AF22" s="6">
        <v>154426.84880286999</v>
      </c>
      <c r="AG22" s="6">
        <v>28016.858828504999</v>
      </c>
      <c r="AH22" s="6">
        <v>53097.3530359781</v>
      </c>
      <c r="AI22">
        <v>72216.038524525095</v>
      </c>
      <c r="AJ22">
        <v>111759.117224827</v>
      </c>
      <c r="AK22">
        <v>33311.081771601799</v>
      </c>
      <c r="AL22">
        <v>74189.739554522384</v>
      </c>
      <c r="AM22">
        <v>106648.94347128501</v>
      </c>
      <c r="AN22">
        <v>135747.31280712079</v>
      </c>
      <c r="AO22">
        <v>49592.711560811927</v>
      </c>
    </row>
    <row r="23" spans="1:41">
      <c r="A23" s="14" t="s">
        <v>51</v>
      </c>
      <c r="B23" s="7"/>
      <c r="C23" s="7"/>
      <c r="D23" s="6"/>
      <c r="E23" s="6"/>
      <c r="F23" s="5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>
        <v>0</v>
      </c>
      <c r="AG23" s="6">
        <v>0</v>
      </c>
      <c r="AH23" s="6">
        <v>0</v>
      </c>
      <c r="AI23">
        <v>0</v>
      </c>
      <c r="AJ23">
        <v>1834.69010737946</v>
      </c>
      <c r="AK23">
        <v>52.432852291466993</v>
      </c>
      <c r="AL23">
        <v>329.15527438283402</v>
      </c>
      <c r="AM23">
        <v>34.669252999999998</v>
      </c>
      <c r="AN23">
        <v>119187.00384766927</v>
      </c>
      <c r="AO23">
        <v>752.8701407693452</v>
      </c>
    </row>
    <row r="24" spans="1:41">
      <c r="A24" s="13" t="s">
        <v>52</v>
      </c>
      <c r="B24" s="7">
        <v>59090</v>
      </c>
      <c r="C24" s="7" t="s">
        <v>33</v>
      </c>
      <c r="D24" s="6">
        <v>128402.2</v>
      </c>
      <c r="E24" s="6" t="s">
        <v>33</v>
      </c>
      <c r="F24" s="5">
        <v>54412.6</v>
      </c>
      <c r="G24" s="6" t="s">
        <v>33</v>
      </c>
      <c r="H24" s="6">
        <v>139899.432594057</v>
      </c>
      <c r="I24" s="6" t="s">
        <v>33</v>
      </c>
      <c r="J24" s="6">
        <v>84237.032640127101</v>
      </c>
      <c r="K24" s="6" t="s">
        <v>33</v>
      </c>
      <c r="L24" s="6">
        <v>143568.40155936999</v>
      </c>
      <c r="M24" s="6" t="s">
        <v>33</v>
      </c>
      <c r="N24" s="6">
        <v>50993.029774223702</v>
      </c>
      <c r="O24" s="6" t="s">
        <v>33</v>
      </c>
      <c r="P24" s="6">
        <v>172860.61650726001</v>
      </c>
      <c r="Q24" s="6" t="s">
        <v>33</v>
      </c>
      <c r="R24" s="6">
        <v>56349.770430274701</v>
      </c>
      <c r="S24" s="6" t="s">
        <v>33</v>
      </c>
      <c r="T24" s="6">
        <v>120197.080506047</v>
      </c>
      <c r="U24" s="6">
        <v>-8727.1759314142091</v>
      </c>
      <c r="V24" s="6">
        <v>57101.614233995897</v>
      </c>
      <c r="W24" s="6">
        <v>94477.790534900298</v>
      </c>
      <c r="X24" s="6">
        <v>169974.538238974</v>
      </c>
      <c r="Y24" s="6">
        <v>39392.179788089801</v>
      </c>
      <c r="Z24" s="6">
        <v>63485.694828243897</v>
      </c>
      <c r="AA24" s="6">
        <v>119841.996432001</v>
      </c>
      <c r="AB24" s="6">
        <v>136229.20384864899</v>
      </c>
      <c r="AC24" s="6">
        <v>29366.587322836898</v>
      </c>
      <c r="AD24" s="6">
        <v>79006.574366091503</v>
      </c>
      <c r="AE24" s="6">
        <v>126171.72494185</v>
      </c>
      <c r="AF24" s="6">
        <v>136512.443982347</v>
      </c>
      <c r="AG24" s="6">
        <v>35753.5228302252</v>
      </c>
      <c r="AH24" s="6">
        <v>98416.571962871094</v>
      </c>
      <c r="AI24">
        <v>167379.507258175</v>
      </c>
      <c r="AJ24">
        <v>272718.01008730801</v>
      </c>
      <c r="AK24">
        <v>65730.344815586286</v>
      </c>
      <c r="AL24">
        <v>109833.39321236673</v>
      </c>
      <c r="AM24">
        <v>173778.35322787499</v>
      </c>
      <c r="AN24">
        <v>155985.05618119717</v>
      </c>
      <c r="AO24">
        <f t="shared" ref="AO24" si="3">IF(OR(ISNUMBER(AO17),ISNUMBER(AO18),ISNUMBER(AO21)),SUM(AO17)-SUM(AO18,AO21),"")</f>
        <v>63743.191353326547</v>
      </c>
    </row>
    <row r="25" spans="1:41">
      <c r="A25" s="13" t="s">
        <v>53</v>
      </c>
      <c r="B25" s="7">
        <v>35150</v>
      </c>
      <c r="C25" s="7"/>
      <c r="D25" s="6">
        <v>68481.5</v>
      </c>
      <c r="E25" s="6"/>
      <c r="F25" s="5">
        <v>31860.2</v>
      </c>
      <c r="G25" s="6"/>
      <c r="H25" s="6">
        <v>60718.454880662102</v>
      </c>
      <c r="I25" s="6"/>
      <c r="J25" s="6">
        <v>37901.8769223813</v>
      </c>
      <c r="K25" s="6"/>
      <c r="L25" s="6">
        <v>60501.180672481103</v>
      </c>
      <c r="M25" s="6"/>
      <c r="N25" s="6">
        <v>32542.447761495299</v>
      </c>
      <c r="O25" s="6"/>
      <c r="P25" s="6">
        <v>79897.520985450406</v>
      </c>
      <c r="Q25" s="6"/>
      <c r="R25" s="6">
        <v>38752.389655403902</v>
      </c>
      <c r="S25" s="6"/>
      <c r="T25" s="6">
        <v>79802.242169796198</v>
      </c>
      <c r="U25" s="6">
        <v>18052.1687525261</v>
      </c>
      <c r="V25" s="6">
        <v>38956.826185175298</v>
      </c>
      <c r="W25" s="6">
        <v>59144.682299400098</v>
      </c>
      <c r="X25" s="6">
        <v>93906.423795044306</v>
      </c>
      <c r="Y25" s="6">
        <v>23738.544398395301</v>
      </c>
      <c r="Z25" s="6">
        <v>37273.215625966899</v>
      </c>
      <c r="AA25" s="6">
        <v>54013.798072643702</v>
      </c>
      <c r="AB25" s="6">
        <v>83440.094627658604</v>
      </c>
      <c r="AC25" s="6">
        <v>15809.2558388783</v>
      </c>
      <c r="AD25" s="6">
        <v>37368.618870030303</v>
      </c>
      <c r="AE25" s="6">
        <v>53876.278545278801</v>
      </c>
      <c r="AF25" s="6">
        <v>78735.6359732173</v>
      </c>
      <c r="AG25" s="6">
        <v>20732.5550491543</v>
      </c>
      <c r="AH25" s="6">
        <v>50223.060463724803</v>
      </c>
      <c r="AI25">
        <v>74460.584952530204</v>
      </c>
      <c r="AJ25">
        <v>115137.60216435</v>
      </c>
      <c r="AK25">
        <v>25886.039740895991</v>
      </c>
      <c r="AL25">
        <v>55421.209892373066</v>
      </c>
      <c r="AM25">
        <v>81280.236918352399</v>
      </c>
      <c r="AN25">
        <v>5192.7323501903993</v>
      </c>
      <c r="AO25">
        <v>34410.165437836818</v>
      </c>
    </row>
    <row r="26" spans="1:41">
      <c r="A26" s="13" t="s">
        <v>54</v>
      </c>
      <c r="B26" s="7">
        <v>23940</v>
      </c>
      <c r="C26" s="7" t="s">
        <v>33</v>
      </c>
      <c r="D26" s="6">
        <v>59920.7</v>
      </c>
      <c r="E26" s="6" t="s">
        <v>33</v>
      </c>
      <c r="F26" s="5">
        <v>22552.400000000001</v>
      </c>
      <c r="G26" s="6" t="s">
        <v>33</v>
      </c>
      <c r="H26" s="6">
        <v>79180.977713394706</v>
      </c>
      <c r="I26" s="6" t="s">
        <v>33</v>
      </c>
      <c r="J26" s="6">
        <v>46335.155717745802</v>
      </c>
      <c r="K26" s="6" t="s">
        <v>33</v>
      </c>
      <c r="L26" s="6">
        <v>83067.220886888506</v>
      </c>
      <c r="M26" s="6" t="s">
        <v>33</v>
      </c>
      <c r="N26" s="6">
        <v>18450.582012728399</v>
      </c>
      <c r="O26" s="6" t="s">
        <v>33</v>
      </c>
      <c r="P26" s="6">
        <v>92963.0955218093</v>
      </c>
      <c r="Q26" s="6" t="s">
        <v>33</v>
      </c>
      <c r="R26" s="6">
        <v>17597.380774870799</v>
      </c>
      <c r="S26" s="6" t="s">
        <v>33</v>
      </c>
      <c r="T26" s="6">
        <v>40394.838336250803</v>
      </c>
      <c r="U26" s="6">
        <v>-26779.3446839403</v>
      </c>
      <c r="V26" s="6">
        <v>18144.788048820599</v>
      </c>
      <c r="W26" s="6">
        <v>35333.1082355002</v>
      </c>
      <c r="X26" s="6">
        <v>76068.114443930099</v>
      </c>
      <c r="Y26" s="6">
        <v>15653.6353896944</v>
      </c>
      <c r="Z26" s="6">
        <v>26212.479202277002</v>
      </c>
      <c r="AA26" s="6">
        <v>65828.198359356902</v>
      </c>
      <c r="AB26" s="6">
        <v>52789.109220990002</v>
      </c>
      <c r="AC26" s="6">
        <v>13557.3314839586</v>
      </c>
      <c r="AD26" s="6">
        <v>41637.9554960612</v>
      </c>
      <c r="AE26" s="6">
        <v>72295.446396571206</v>
      </c>
      <c r="AF26" s="6">
        <v>57776.80800913</v>
      </c>
      <c r="AG26" s="6">
        <v>15020.9677810709</v>
      </c>
      <c r="AH26" s="6">
        <v>48193.511499146298</v>
      </c>
      <c r="AI26">
        <v>92918.922305645203</v>
      </c>
      <c r="AJ26">
        <v>157580.40792295799</v>
      </c>
      <c r="AK26">
        <v>39844.305074690295</v>
      </c>
      <c r="AL26">
        <v>54412.183319993666</v>
      </c>
      <c r="AM26">
        <v>92498.116309522593</v>
      </c>
      <c r="AN26">
        <v>150792.32383100677</v>
      </c>
      <c r="AO26">
        <f t="shared" ref="AO26" si="4">IF(OR(ISNUMBER(AO24),ISNUMBER(AO25)),SUM(AO24)-SUM(AO25),"")</f>
        <v>29333.025915489729</v>
      </c>
    </row>
    <row r="27" spans="1:41">
      <c r="A27" s="13" t="s">
        <v>55</v>
      </c>
      <c r="B27" s="7"/>
      <c r="C27" s="7"/>
      <c r="D27" s="6"/>
      <c r="E27" s="6"/>
      <c r="F27" s="5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</row>
    <row r="28" spans="1:41">
      <c r="A28" s="13" t="s">
        <v>56</v>
      </c>
      <c r="B28" s="7"/>
      <c r="C28" s="7"/>
      <c r="D28" s="6"/>
      <c r="E28" s="6"/>
      <c r="F28" s="5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</row>
    <row r="29" spans="1:41">
      <c r="A29" s="13" t="s">
        <v>137</v>
      </c>
      <c r="B29" s="7">
        <v>23940</v>
      </c>
      <c r="C29" s="7" t="s">
        <v>33</v>
      </c>
      <c r="D29" s="6">
        <v>59920.7</v>
      </c>
      <c r="E29" s="6" t="s">
        <v>33</v>
      </c>
      <c r="F29" s="5">
        <v>22552.400000000001</v>
      </c>
      <c r="G29" s="6" t="s">
        <v>33</v>
      </c>
      <c r="H29" s="6">
        <v>79180.977713394706</v>
      </c>
      <c r="I29" s="6" t="s">
        <v>33</v>
      </c>
      <c r="J29" s="6">
        <v>46335.155717745802</v>
      </c>
      <c r="K29" s="6" t="s">
        <v>33</v>
      </c>
      <c r="L29" s="6">
        <v>83067.220886888506</v>
      </c>
      <c r="M29" s="6" t="s">
        <v>33</v>
      </c>
      <c r="N29" s="6">
        <v>18450.582012728399</v>
      </c>
      <c r="O29" s="6" t="s">
        <v>33</v>
      </c>
      <c r="P29" s="6">
        <v>92963.0955218093</v>
      </c>
      <c r="Q29" s="6" t="s">
        <v>33</v>
      </c>
      <c r="R29" s="6">
        <v>17597.380774870799</v>
      </c>
      <c r="S29" s="6" t="s">
        <v>33</v>
      </c>
      <c r="T29" s="6">
        <v>40394.838336250803</v>
      </c>
      <c r="U29" s="6">
        <v>-26779.3446839403</v>
      </c>
      <c r="V29" s="6">
        <v>18144.788048820599</v>
      </c>
      <c r="W29" s="6">
        <v>35333.1082355002</v>
      </c>
      <c r="X29" s="6">
        <v>76068.114443930099</v>
      </c>
      <c r="Y29" s="6">
        <v>15653.6353896944</v>
      </c>
      <c r="Z29" s="6">
        <v>26212.479202277002</v>
      </c>
      <c r="AA29" s="6">
        <v>65828.198359356902</v>
      </c>
      <c r="AB29" s="6">
        <v>52789.109220990002</v>
      </c>
      <c r="AC29" s="6">
        <v>13557.3314839586</v>
      </c>
      <c r="AD29" s="6">
        <v>41637.9554960612</v>
      </c>
      <c r="AE29" s="6">
        <v>72295.446396571206</v>
      </c>
      <c r="AF29" s="6">
        <v>57776.80800913</v>
      </c>
      <c r="AG29" s="6">
        <v>15020.9677810709</v>
      </c>
      <c r="AH29" s="6">
        <v>48193.511499146298</v>
      </c>
      <c r="AI29">
        <v>92918.922305645203</v>
      </c>
      <c r="AJ29">
        <v>157580.40792295799</v>
      </c>
      <c r="AK29">
        <v>39844.305074690295</v>
      </c>
      <c r="AL29">
        <v>54412.183319993666</v>
      </c>
      <c r="AM29">
        <v>92498.116309522593</v>
      </c>
      <c r="AN29">
        <v>150792.32383100677</v>
      </c>
      <c r="AO29">
        <f t="shared" ref="AO29" si="5">IF(OR(ISNUMBER(AO26),ISNUMBER(AO28)),SUM(AO26)-SUM(AO28),"")</f>
        <v>29333.025915489729</v>
      </c>
    </row>
    <row r="30" spans="1:41">
      <c r="A30" s="13"/>
      <c r="B30" s="7"/>
      <c r="C30" s="7"/>
      <c r="D30" s="6"/>
      <c r="E30" s="6"/>
      <c r="F30" s="5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</row>
    <row r="31" spans="1:41">
      <c r="A31" s="12" t="s">
        <v>57</v>
      </c>
      <c r="B31" s="7"/>
      <c r="C31" s="7"/>
      <c r="D31" s="6"/>
      <c r="E31" s="6"/>
      <c r="F31" s="5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</row>
    <row r="32" spans="1:41">
      <c r="A32" s="17" t="s">
        <v>138</v>
      </c>
      <c r="B32" s="7">
        <v>8576810</v>
      </c>
      <c r="C32" s="7" t="s">
        <v>33</v>
      </c>
      <c r="D32" s="6">
        <v>8840461.1199999992</v>
      </c>
      <c r="E32" s="6" t="s">
        <v>33</v>
      </c>
      <c r="F32" s="5">
        <v>9390465.3960494697</v>
      </c>
      <c r="G32" s="6" t="s">
        <v>33</v>
      </c>
      <c r="H32" s="6">
        <v>10002341.4811744</v>
      </c>
      <c r="I32" s="6" t="s">
        <v>33</v>
      </c>
      <c r="J32" s="6">
        <v>10732927.7349425</v>
      </c>
      <c r="K32" s="6" t="s">
        <v>33</v>
      </c>
      <c r="L32" s="6">
        <v>11213560.7881376</v>
      </c>
      <c r="M32" s="6" t="s">
        <v>33</v>
      </c>
      <c r="N32" s="6">
        <v>11901664.3263399</v>
      </c>
      <c r="O32" s="6" t="s">
        <v>33</v>
      </c>
      <c r="P32" s="6">
        <v>12575314.348674599</v>
      </c>
      <c r="Q32" s="6" t="s">
        <v>33</v>
      </c>
      <c r="R32" s="6">
        <v>13364619.1520804</v>
      </c>
      <c r="S32" s="6" t="s">
        <v>33</v>
      </c>
      <c r="T32" s="6">
        <v>13929923.8122131</v>
      </c>
      <c r="U32" s="6">
        <v>14079015.130699201</v>
      </c>
      <c r="V32" s="6">
        <v>14752591.4456474</v>
      </c>
      <c r="W32" s="6">
        <v>14867537.2952965</v>
      </c>
      <c r="X32" s="6">
        <v>15586459.2706815</v>
      </c>
      <c r="Y32" s="6">
        <v>15657200.7848104</v>
      </c>
      <c r="Z32" s="6">
        <v>16408483.1661103</v>
      </c>
      <c r="AA32" s="6">
        <v>16911337.829355899</v>
      </c>
      <c r="AB32" s="6">
        <v>17607467.017790101</v>
      </c>
      <c r="AC32" s="6">
        <v>17892394.724001002</v>
      </c>
      <c r="AD32" s="6">
        <v>18687298.599796601</v>
      </c>
      <c r="AE32" s="6">
        <v>18917502.267450299</v>
      </c>
      <c r="AF32" s="6">
        <v>19523565.3462088</v>
      </c>
      <c r="AG32" s="6">
        <v>19771988.5391411</v>
      </c>
      <c r="AH32" s="6">
        <v>20592260.4896148</v>
      </c>
      <c r="AI32">
        <v>21154978.734264001</v>
      </c>
      <c r="AJ32">
        <v>23259533.5257423</v>
      </c>
      <c r="AK32">
        <v>23443855.923271537</v>
      </c>
      <c r="AL32">
        <v>24308423.728469588</v>
      </c>
      <c r="AM32">
        <v>24537842.863804299</v>
      </c>
      <c r="AN32">
        <v>25173385.021899391</v>
      </c>
      <c r="AO32">
        <f t="shared" ref="AO32" si="6">IF(OR(ISNUMBER(AO33),ISNUMBER(AO34)),SUM(AO33:AO34),"")</f>
        <v>25462742.213115238</v>
      </c>
    </row>
    <row r="33" spans="1:41">
      <c r="A33" s="13" t="s">
        <v>58</v>
      </c>
      <c r="B33" s="7">
        <v>206320</v>
      </c>
      <c r="C33" s="7"/>
      <c r="D33" s="6">
        <v>220451.74</v>
      </c>
      <c r="E33" s="6"/>
      <c r="F33" s="5">
        <v>223491.67</v>
      </c>
      <c r="G33" s="6"/>
      <c r="H33" s="6">
        <v>252127.074499087</v>
      </c>
      <c r="I33" s="6"/>
      <c r="J33" s="6">
        <v>245739.269552821</v>
      </c>
      <c r="K33" s="6"/>
      <c r="L33" s="6">
        <v>250431.583522734</v>
      </c>
      <c r="M33" s="6"/>
      <c r="N33" s="6">
        <v>255630.948109641</v>
      </c>
      <c r="O33" s="6"/>
      <c r="P33" s="6">
        <v>248690.297760227</v>
      </c>
      <c r="Q33" s="6"/>
      <c r="R33" s="6">
        <v>249248.43801077901</v>
      </c>
      <c r="S33" s="6"/>
      <c r="T33" s="6">
        <v>256615.846685989</v>
      </c>
      <c r="U33" s="6">
        <v>261543.475198817</v>
      </c>
      <c r="V33" s="6">
        <v>260674.64845454699</v>
      </c>
      <c r="W33" s="6">
        <v>264124.28350161202</v>
      </c>
      <c r="X33" s="6">
        <v>265136.58961596998</v>
      </c>
      <c r="Y33" s="6">
        <v>259097.18216367401</v>
      </c>
      <c r="Z33" s="6">
        <v>267600.99718921201</v>
      </c>
      <c r="AA33" s="6">
        <v>267089.76146116602</v>
      </c>
      <c r="AB33" s="6">
        <v>273648.98389271297</v>
      </c>
      <c r="AC33" s="6">
        <v>286825.03804026701</v>
      </c>
      <c r="AD33" s="6">
        <v>290712.84187767003</v>
      </c>
      <c r="AE33" s="6">
        <v>285401.85342345899</v>
      </c>
      <c r="AF33" s="6">
        <v>287104.66601842601</v>
      </c>
      <c r="AG33" s="6">
        <v>291461.002732769</v>
      </c>
      <c r="AH33" s="6">
        <v>292687.27184574603</v>
      </c>
      <c r="AI33">
        <v>294725.321560357</v>
      </c>
      <c r="AJ33">
        <v>345338.47526381299</v>
      </c>
      <c r="AK33">
        <v>339010.64414840308</v>
      </c>
      <c r="AL33">
        <v>341157.48929050268</v>
      </c>
      <c r="AM33">
        <v>341634.12131113501</v>
      </c>
      <c r="AN33">
        <v>353901.17245633702</v>
      </c>
      <c r="AO33">
        <v>363671.81997433247</v>
      </c>
    </row>
    <row r="34" spans="1:41">
      <c r="A34" s="13" t="s">
        <v>59</v>
      </c>
      <c r="B34" s="7">
        <v>8370490</v>
      </c>
      <c r="C34" s="7" t="s">
        <v>33</v>
      </c>
      <c r="D34" s="6">
        <v>8620009.3800000008</v>
      </c>
      <c r="E34" s="6" t="s">
        <v>33</v>
      </c>
      <c r="F34" s="5">
        <v>9166973.7260494698</v>
      </c>
      <c r="G34" s="6" t="s">
        <v>33</v>
      </c>
      <c r="H34" s="6">
        <v>9750214.4066752698</v>
      </c>
      <c r="I34" s="6" t="s">
        <v>33</v>
      </c>
      <c r="J34" s="6">
        <v>10487188.465389701</v>
      </c>
      <c r="K34" s="6" t="s">
        <v>33</v>
      </c>
      <c r="L34" s="6">
        <v>10963129.2046149</v>
      </c>
      <c r="M34" s="6" t="s">
        <v>33</v>
      </c>
      <c r="N34" s="6">
        <v>11646033.3782303</v>
      </c>
      <c r="O34" s="6" t="s">
        <v>33</v>
      </c>
      <c r="P34" s="6">
        <v>12326624.050914399</v>
      </c>
      <c r="Q34" s="6" t="s">
        <v>33</v>
      </c>
      <c r="R34" s="6">
        <v>13115370.714069599</v>
      </c>
      <c r="S34" s="6" t="s">
        <v>33</v>
      </c>
      <c r="T34" s="6">
        <v>13673307.9655271</v>
      </c>
      <c r="U34" s="6">
        <v>13817471.6555003</v>
      </c>
      <c r="V34" s="6">
        <v>14491916.797192801</v>
      </c>
      <c r="W34" s="6">
        <v>14603413.011794901</v>
      </c>
      <c r="X34" s="6">
        <v>15321322.6810655</v>
      </c>
      <c r="Y34" s="6">
        <v>15398103.6026468</v>
      </c>
      <c r="Z34" s="6">
        <v>16140882.1689211</v>
      </c>
      <c r="AA34" s="6">
        <v>16644248.067894701</v>
      </c>
      <c r="AB34" s="6">
        <v>17333818.0338974</v>
      </c>
      <c r="AC34" s="6">
        <v>17605569.685960699</v>
      </c>
      <c r="AD34" s="6">
        <v>18396585.757918902</v>
      </c>
      <c r="AE34" s="6">
        <v>18632100.414026901</v>
      </c>
      <c r="AF34" s="6">
        <v>19236460.680190399</v>
      </c>
      <c r="AG34" s="6">
        <v>19480527.536408301</v>
      </c>
      <c r="AH34" s="6">
        <v>20299573.217769101</v>
      </c>
      <c r="AI34">
        <v>20860253.4127036</v>
      </c>
      <c r="AJ34">
        <v>22914195.050478499</v>
      </c>
      <c r="AK34">
        <v>23104845.279123135</v>
      </c>
      <c r="AL34">
        <v>23967266.239179086</v>
      </c>
      <c r="AM34">
        <v>24196208.742493201</v>
      </c>
      <c r="AN34">
        <v>24819483.849443056</v>
      </c>
      <c r="AO34">
        <f t="shared" ref="AO34" si="7">IF(OR(ISNUMBER(AO35),ISNUMBER(AO36),ISNUMBER(AO49),ISNUMBER(AO50),ISNUMBER(AO51),ISNUMBER(AO52)),SUM(AO35,AO36,AO49,AO50,AO51,AO52),"")</f>
        <v>25099070.393140905</v>
      </c>
    </row>
    <row r="35" spans="1:41">
      <c r="A35" s="13" t="s">
        <v>60</v>
      </c>
      <c r="B35" s="7">
        <v>1028300</v>
      </c>
      <c r="C35" s="7"/>
      <c r="D35" s="6">
        <v>1073582.04</v>
      </c>
      <c r="E35" s="6"/>
      <c r="F35" s="5">
        <v>1086563.6299999999</v>
      </c>
      <c r="G35" s="6"/>
      <c r="H35" s="6">
        <v>1187447.35581289</v>
      </c>
      <c r="I35" s="6"/>
      <c r="J35" s="6">
        <v>1286356.6927592601</v>
      </c>
      <c r="K35" s="6"/>
      <c r="L35" s="6">
        <v>1373383.82863329</v>
      </c>
      <c r="M35" s="6"/>
      <c r="N35" s="6">
        <v>1572190.4907287499</v>
      </c>
      <c r="O35" s="6"/>
      <c r="P35" s="6">
        <v>1635375.4011995399</v>
      </c>
      <c r="Q35" s="6"/>
      <c r="R35" s="6">
        <v>1814365.13009071</v>
      </c>
      <c r="S35" s="6"/>
      <c r="T35" s="6">
        <v>1850277.68512831</v>
      </c>
      <c r="U35" s="6">
        <v>1760957.88040126</v>
      </c>
      <c r="V35" s="6">
        <v>1904486.3322942499</v>
      </c>
      <c r="W35" s="6">
        <v>1763532.73382479</v>
      </c>
      <c r="X35" s="6">
        <v>1842789.17965092</v>
      </c>
      <c r="Y35" s="6">
        <v>1862293.7865695599</v>
      </c>
      <c r="Z35" s="6">
        <v>1815939.3598478599</v>
      </c>
      <c r="AA35" s="6">
        <v>1795078.7700046201</v>
      </c>
      <c r="AB35" s="6">
        <v>2070722.4654840401</v>
      </c>
      <c r="AC35" s="6">
        <v>2092762.71778507</v>
      </c>
      <c r="AD35" s="6">
        <v>2358360.6604925999</v>
      </c>
      <c r="AE35" s="6">
        <v>2002421.20534472</v>
      </c>
      <c r="AF35" s="6">
        <v>1960766.21793628</v>
      </c>
      <c r="AG35" s="6">
        <v>1947100.30578472</v>
      </c>
      <c r="AH35" s="6">
        <v>1958033.19104146</v>
      </c>
      <c r="AI35">
        <v>1095474.3370881299</v>
      </c>
      <c r="AJ35">
        <v>2213471.66161391</v>
      </c>
      <c r="AK35">
        <v>2032575.0376380123</v>
      </c>
      <c r="AL35">
        <v>2193753.5713758501</v>
      </c>
      <c r="AM35">
        <v>2101716.0169547498</v>
      </c>
      <c r="AN35">
        <v>2311570.7967720903</v>
      </c>
      <c r="AO35">
        <v>2039942.6082636153</v>
      </c>
    </row>
    <row r="36" spans="1:41">
      <c r="A36" s="13" t="s">
        <v>61</v>
      </c>
      <c r="B36" s="8">
        <v>5030140</v>
      </c>
      <c r="C36" s="8" t="s">
        <v>33</v>
      </c>
      <c r="D36" s="9">
        <v>5144481.03</v>
      </c>
      <c r="E36" s="9" t="s">
        <v>33</v>
      </c>
      <c r="F36" s="5">
        <v>5462022.4560494702</v>
      </c>
      <c r="G36" s="9" t="s">
        <v>33</v>
      </c>
      <c r="H36" s="9">
        <v>5928562.9361864198</v>
      </c>
      <c r="I36" s="9" t="s">
        <v>33</v>
      </c>
      <c r="J36" s="9">
        <v>6340769.2724624099</v>
      </c>
      <c r="K36" s="9" t="s">
        <v>33</v>
      </c>
      <c r="L36" s="9">
        <v>6774664.3131640898</v>
      </c>
      <c r="M36" s="9" t="s">
        <v>33</v>
      </c>
      <c r="N36" s="9">
        <v>7396777.4336664602</v>
      </c>
      <c r="O36" s="9" t="s">
        <v>33</v>
      </c>
      <c r="P36" s="9">
        <v>8074832.4005412497</v>
      </c>
      <c r="Q36" s="9" t="s">
        <v>33</v>
      </c>
      <c r="R36" s="9">
        <v>8631307.3880753797</v>
      </c>
      <c r="S36" s="9" t="s">
        <v>33</v>
      </c>
      <c r="T36" s="9">
        <v>9106294.5428111292</v>
      </c>
      <c r="U36" s="9">
        <v>9320281.5925316792</v>
      </c>
      <c r="V36" s="9">
        <v>9631331.0822584908</v>
      </c>
      <c r="W36" s="9">
        <v>9680463.8563170806</v>
      </c>
      <c r="X36" s="9">
        <v>10193700.465342</v>
      </c>
      <c r="Y36" s="9">
        <v>10307379.9925062</v>
      </c>
      <c r="Z36" s="9">
        <v>10627187.663621301</v>
      </c>
      <c r="AA36" s="9">
        <v>10747098.5939597</v>
      </c>
      <c r="AB36" s="9">
        <v>11035294.9110364</v>
      </c>
      <c r="AC36" s="9">
        <v>11266160.333857199</v>
      </c>
      <c r="AD36" s="9">
        <v>11582695.807531901</v>
      </c>
      <c r="AE36" s="9">
        <v>11892584.531247601</v>
      </c>
      <c r="AF36" s="9">
        <v>12472336.852422301</v>
      </c>
      <c r="AG36" s="9">
        <v>12764183.9168592</v>
      </c>
      <c r="AH36" s="9">
        <v>13440377.589689299</v>
      </c>
      <c r="AI36">
        <v>14341907.482481999</v>
      </c>
      <c r="AJ36">
        <v>16062484.961579699</v>
      </c>
      <c r="AK36">
        <v>16212287.3360098</v>
      </c>
      <c r="AL36">
        <v>16675407.877493896</v>
      </c>
      <c r="AM36">
        <v>16806092.431341801</v>
      </c>
      <c r="AN36">
        <v>17442210.892670605</v>
      </c>
      <c r="AO36">
        <f t="shared" ref="AO36" si="8">IF(OR(ISNUMBER(AO37),ISNUMBER(AO48)),SUM(AO37)-SUM(AO48),"")</f>
        <v>17603494.604600541</v>
      </c>
    </row>
    <row r="37" spans="1:41">
      <c r="A37" s="14" t="s">
        <v>62</v>
      </c>
      <c r="B37" s="8">
        <v>5290520</v>
      </c>
      <c r="C37" s="8" t="s">
        <v>33</v>
      </c>
      <c r="D37" s="9">
        <v>5355565.8899999997</v>
      </c>
      <c r="E37" s="9" t="s">
        <v>33</v>
      </c>
      <c r="F37" s="5">
        <v>5656100.3595249504</v>
      </c>
      <c r="G37" s="9" t="s">
        <v>33</v>
      </c>
      <c r="H37" s="9">
        <v>6117145.0247698296</v>
      </c>
      <c r="I37" s="9" t="s">
        <v>33</v>
      </c>
      <c r="J37" s="9">
        <v>6588416.5913647804</v>
      </c>
      <c r="K37" s="9" t="s">
        <v>33</v>
      </c>
      <c r="L37" s="9">
        <v>7018362.8499999996</v>
      </c>
      <c r="M37" s="9" t="s">
        <v>33</v>
      </c>
      <c r="N37" s="9">
        <v>7675716.5154147698</v>
      </c>
      <c r="O37" s="9" t="s">
        <v>33</v>
      </c>
      <c r="P37" s="9">
        <v>8352734.4100000001</v>
      </c>
      <c r="Q37" s="9" t="s">
        <v>33</v>
      </c>
      <c r="R37" s="9">
        <v>8979672.0604005102</v>
      </c>
      <c r="S37" s="9" t="s">
        <v>33</v>
      </c>
      <c r="T37" s="9">
        <v>9498157.0523208007</v>
      </c>
      <c r="U37" s="9">
        <v>9704590.5391268209</v>
      </c>
      <c r="V37" s="9">
        <v>10030748.014439199</v>
      </c>
      <c r="W37" s="9">
        <v>10087718.4272893</v>
      </c>
      <c r="X37" s="9">
        <v>10596485.838420801</v>
      </c>
      <c r="Y37" s="9">
        <v>10727872.9697602</v>
      </c>
      <c r="Z37" s="9">
        <v>11028964.6964569</v>
      </c>
      <c r="AA37" s="9">
        <v>11148738.785391301</v>
      </c>
      <c r="AB37" s="9">
        <v>11467988.513400599</v>
      </c>
      <c r="AC37" s="9">
        <v>11680940.787758101</v>
      </c>
      <c r="AD37" s="9">
        <v>12017370.6442525</v>
      </c>
      <c r="AE37" s="9">
        <v>12336768.3528437</v>
      </c>
      <c r="AF37" s="9">
        <v>12959310.878061401</v>
      </c>
      <c r="AG37" s="9">
        <v>13262590.145658599</v>
      </c>
      <c r="AH37" s="9">
        <v>13946634.722816801</v>
      </c>
      <c r="AI37">
        <v>14867414.498218</v>
      </c>
      <c r="AJ37">
        <v>16718574.3181767</v>
      </c>
      <c r="AK37">
        <v>16903348.553836886</v>
      </c>
      <c r="AL37">
        <v>17385317.116578288</v>
      </c>
      <c r="AM37">
        <v>17544090.903661702</v>
      </c>
      <c r="AN37">
        <v>18159755.435787544</v>
      </c>
      <c r="AO37">
        <f t="shared" ref="AO37" si="9">IF(OR(ISNUMBER(AO38),ISNUMBER(AO41)),SUM(AO38)+SUM(AO41),"")</f>
        <v>18395859.700990044</v>
      </c>
    </row>
    <row r="38" spans="1:41">
      <c r="A38" s="18" t="s">
        <v>63</v>
      </c>
      <c r="B38" s="8">
        <v>73290</v>
      </c>
      <c r="C38" s="8" t="s">
        <v>33</v>
      </c>
      <c r="D38" s="9">
        <v>54151.29</v>
      </c>
      <c r="E38" s="9" t="s">
        <v>33</v>
      </c>
      <c r="F38" s="5">
        <v>48569.779524948703</v>
      </c>
      <c r="G38" s="9" t="s">
        <v>33</v>
      </c>
      <c r="H38" s="9">
        <v>49792.024769830503</v>
      </c>
      <c r="I38" s="9" t="s">
        <v>33</v>
      </c>
      <c r="J38" s="9">
        <v>84964.291595788702</v>
      </c>
      <c r="K38" s="9" t="s">
        <v>33</v>
      </c>
      <c r="L38" s="9">
        <v>20023</v>
      </c>
      <c r="M38" s="9" t="s">
        <v>33</v>
      </c>
      <c r="N38" s="9">
        <v>90515.505414767802</v>
      </c>
      <c r="O38" s="9" t="s">
        <v>33</v>
      </c>
      <c r="P38" s="9">
        <v>48947</v>
      </c>
      <c r="Q38" s="9" t="s">
        <v>33</v>
      </c>
      <c r="R38" s="9">
        <v>46721</v>
      </c>
      <c r="S38" s="9" t="s">
        <v>33</v>
      </c>
      <c r="T38" s="9">
        <v>62128.402127529902</v>
      </c>
      <c r="U38" s="9">
        <v>59088.081363005898</v>
      </c>
      <c r="V38" s="9">
        <v>108448.211536516</v>
      </c>
      <c r="W38" s="9">
        <v>110117.85062098</v>
      </c>
      <c r="X38" s="9">
        <v>60241.723508028197</v>
      </c>
      <c r="Y38" s="9">
        <v>52628.533216670003</v>
      </c>
      <c r="Z38" s="9">
        <v>117564.408984529</v>
      </c>
      <c r="AA38" s="9">
        <v>95461.863008586894</v>
      </c>
      <c r="AB38" s="9">
        <v>83872.768843725396</v>
      </c>
      <c r="AC38" s="9">
        <v>117309.658996547</v>
      </c>
      <c r="AD38" s="9">
        <v>138659.83032845901</v>
      </c>
      <c r="AE38" s="9">
        <v>145789.861319349</v>
      </c>
      <c r="AF38" s="9">
        <v>133941.24710782501</v>
      </c>
      <c r="AG38" s="9">
        <v>153184.40329518501</v>
      </c>
      <c r="AH38" s="9">
        <v>195296.90564418299</v>
      </c>
      <c r="AI38">
        <v>898890.52326724702</v>
      </c>
      <c r="AJ38">
        <v>355245.43038794101</v>
      </c>
      <c r="AK38">
        <v>369083.97845945391</v>
      </c>
      <c r="AL38">
        <v>396231.76858059451</v>
      </c>
      <c r="AM38">
        <v>373563.57366168301</v>
      </c>
      <c r="AN38">
        <v>364415.84815894638</v>
      </c>
      <c r="AO38">
        <f t="shared" ref="AO38" si="10">IF(OR(ISNUMBER(AO39),ISNUMBER(AO40)),SUM(AO39:AO40),"")</f>
        <v>368859.81518628483</v>
      </c>
    </row>
    <row r="39" spans="1:41">
      <c r="A39" s="19" t="s">
        <v>64</v>
      </c>
      <c r="B39" s="8">
        <v>73290</v>
      </c>
      <c r="C39" s="8"/>
      <c r="D39" s="9">
        <v>54151.29</v>
      </c>
      <c r="E39" s="9"/>
      <c r="F39" s="5">
        <v>48569.779524948703</v>
      </c>
      <c r="G39" s="9"/>
      <c r="H39" s="9">
        <v>49792.024769830503</v>
      </c>
      <c r="I39" s="9"/>
      <c r="J39" s="9">
        <v>84964.291595788702</v>
      </c>
      <c r="K39" s="9"/>
      <c r="L39" s="9">
        <v>20023</v>
      </c>
      <c r="M39" s="9"/>
      <c r="N39" s="9">
        <v>90515.505414767802</v>
      </c>
      <c r="O39" s="9"/>
      <c r="P39" s="9">
        <v>48947</v>
      </c>
      <c r="Q39" s="9"/>
      <c r="R39" s="9">
        <v>46721</v>
      </c>
      <c r="S39" s="9"/>
      <c r="T39" s="9">
        <v>62128.402127529902</v>
      </c>
      <c r="U39" s="9">
        <v>59088.081363005898</v>
      </c>
      <c r="V39" s="9">
        <v>108448.211536516</v>
      </c>
      <c r="W39" s="9">
        <v>110117.85062098</v>
      </c>
      <c r="X39" s="9">
        <v>60241.723508028197</v>
      </c>
      <c r="Y39" s="9">
        <v>52628.533216670003</v>
      </c>
      <c r="Z39" s="9">
        <v>117564.408984529</v>
      </c>
      <c r="AA39" s="9">
        <v>95461.863008586894</v>
      </c>
      <c r="AB39" s="9">
        <v>83872.768843725396</v>
      </c>
      <c r="AC39" s="9">
        <v>117309.658996547</v>
      </c>
      <c r="AD39" s="9">
        <v>138659.83032845901</v>
      </c>
      <c r="AE39" s="9">
        <v>145789.861319349</v>
      </c>
      <c r="AF39" s="9">
        <v>133941.24710782501</v>
      </c>
      <c r="AG39" s="9">
        <v>153184.40329518501</v>
      </c>
      <c r="AH39" s="9">
        <v>195296.90564418299</v>
      </c>
      <c r="AI39">
        <v>898890.52326724702</v>
      </c>
      <c r="AJ39">
        <v>231754.95663515499</v>
      </c>
      <c r="AK39">
        <v>245593.50470666843</v>
      </c>
      <c r="AL39">
        <v>272741.29482780903</v>
      </c>
      <c r="AM39">
        <v>250073.099908898</v>
      </c>
      <c r="AN39">
        <v>240925.3744061609</v>
      </c>
      <c r="AO39">
        <v>245369.34143349936</v>
      </c>
    </row>
    <row r="40" spans="1:41">
      <c r="A40" s="19" t="s">
        <v>65</v>
      </c>
      <c r="B40" s="7"/>
      <c r="C40" s="7"/>
      <c r="D40" s="6"/>
      <c r="E40" s="6"/>
      <c r="F40" s="5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>
        <v>0</v>
      </c>
      <c r="AG40" s="6">
        <v>0</v>
      </c>
      <c r="AH40" s="6">
        <v>0</v>
      </c>
      <c r="AI40">
        <v>0</v>
      </c>
      <c r="AJ40">
        <v>123490.47375278499</v>
      </c>
      <c r="AK40">
        <v>123490.47375278547</v>
      </c>
      <c r="AL40">
        <v>123490.47375278547</v>
      </c>
      <c r="AM40">
        <v>123490.47375278499</v>
      </c>
      <c r="AN40">
        <v>123490.47375278547</v>
      </c>
      <c r="AO40">
        <v>123490.47375278547</v>
      </c>
    </row>
    <row r="41" spans="1:41">
      <c r="A41" s="18" t="s">
        <v>66</v>
      </c>
      <c r="B41" s="7">
        <v>5217230</v>
      </c>
      <c r="C41" s="7" t="s">
        <v>33</v>
      </c>
      <c r="D41" s="6">
        <v>5301414.5999999996</v>
      </c>
      <c r="E41" s="6" t="s">
        <v>33</v>
      </c>
      <c r="F41" s="5">
        <v>5607530.5800000001</v>
      </c>
      <c r="G41" s="6" t="s">
        <v>33</v>
      </c>
      <c r="H41" s="6">
        <v>6067353</v>
      </c>
      <c r="I41" s="6" t="s">
        <v>33</v>
      </c>
      <c r="J41" s="6">
        <v>6503452.2997689899</v>
      </c>
      <c r="K41" s="6" t="s">
        <v>33</v>
      </c>
      <c r="L41" s="6">
        <v>6998339.8499999996</v>
      </c>
      <c r="M41" s="6" t="s">
        <v>33</v>
      </c>
      <c r="N41" s="6">
        <v>7585201.0099999998</v>
      </c>
      <c r="O41" s="6" t="s">
        <v>33</v>
      </c>
      <c r="P41" s="6">
        <v>8303787.4100000001</v>
      </c>
      <c r="Q41" s="6" t="s">
        <v>33</v>
      </c>
      <c r="R41" s="6">
        <v>8932951.0604005102</v>
      </c>
      <c r="S41" s="6" t="s">
        <v>33</v>
      </c>
      <c r="T41" s="6">
        <v>9436028.6501932703</v>
      </c>
      <c r="U41" s="6">
        <v>9645502.4577638097</v>
      </c>
      <c r="V41" s="6">
        <v>9922299.8029027097</v>
      </c>
      <c r="W41" s="6">
        <v>9977600.5766682904</v>
      </c>
      <c r="X41" s="6">
        <v>10536244.1149127</v>
      </c>
      <c r="Y41" s="6">
        <v>10675244.4365435</v>
      </c>
      <c r="Z41" s="6">
        <v>10911400.287472401</v>
      </c>
      <c r="AA41" s="6">
        <v>11053276.922382699</v>
      </c>
      <c r="AB41" s="6">
        <v>11384115.7445568</v>
      </c>
      <c r="AC41" s="6">
        <v>11563631.1287615</v>
      </c>
      <c r="AD41" s="6">
        <v>11878710.8139241</v>
      </c>
      <c r="AE41" s="6">
        <v>12190978.4915243</v>
      </c>
      <c r="AF41" s="6">
        <v>12825369.630953601</v>
      </c>
      <c r="AG41" s="6">
        <v>13109405.742363401</v>
      </c>
      <c r="AH41" s="6">
        <v>13751337.817172701</v>
      </c>
      <c r="AI41">
        <v>13968523.974950699</v>
      </c>
      <c r="AJ41">
        <v>16363328.887788801</v>
      </c>
      <c r="AK41">
        <v>16534264.575377431</v>
      </c>
      <c r="AL41">
        <v>16989085.347997695</v>
      </c>
      <c r="AM41">
        <v>17170527.329999998</v>
      </c>
      <c r="AN41">
        <v>17795339.587628596</v>
      </c>
      <c r="AO41">
        <f t="shared" ref="AO41" si="11">IF(OR(ISNUMBER(AO42),ISNUMBER(AO43),ISNUMBER(AO44),ISNUMBER(AO45),ISNUMBER(AO46),ISNUMBER(AO47)),SUM(AO42:AO47),"")</f>
        <v>18026999.885803759</v>
      </c>
    </row>
    <row r="42" spans="1:41">
      <c r="A42" s="19" t="s">
        <v>67</v>
      </c>
      <c r="B42" s="7"/>
      <c r="C42" s="7"/>
      <c r="D42" s="6"/>
      <c r="E42" s="6"/>
      <c r="F42" s="5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>
        <v>0</v>
      </c>
      <c r="AG42" s="6">
        <v>0</v>
      </c>
      <c r="AH42" s="6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</row>
    <row r="43" spans="1:41">
      <c r="A43" s="19" t="s">
        <v>68</v>
      </c>
      <c r="B43" s="7">
        <v>17110</v>
      </c>
      <c r="C43" s="7"/>
      <c r="D43" s="6">
        <v>23532</v>
      </c>
      <c r="E43" s="6"/>
      <c r="F43" s="5">
        <v>21607</v>
      </c>
      <c r="G43" s="6"/>
      <c r="H43" s="6">
        <v>18008</v>
      </c>
      <c r="I43" s="6"/>
      <c r="J43" s="6">
        <v>18008</v>
      </c>
      <c r="K43" s="6"/>
      <c r="L43" s="6">
        <v>20451</v>
      </c>
      <c r="M43" s="6"/>
      <c r="N43" s="6">
        <v>17137</v>
      </c>
      <c r="O43" s="6"/>
      <c r="P43" s="6">
        <v>26520</v>
      </c>
      <c r="Q43" s="6"/>
      <c r="R43" s="6">
        <v>32430</v>
      </c>
      <c r="S43" s="6"/>
      <c r="T43" s="6">
        <v>36298</v>
      </c>
      <c r="U43" s="6">
        <v>37499</v>
      </c>
      <c r="V43" s="6">
        <v>32360</v>
      </c>
      <c r="W43" s="6">
        <v>25747</v>
      </c>
      <c r="X43" s="6">
        <v>30399</v>
      </c>
      <c r="Y43" s="6">
        <v>36238</v>
      </c>
      <c r="Z43" s="6">
        <v>30305</v>
      </c>
      <c r="AA43" s="6">
        <v>31780</v>
      </c>
      <c r="AB43" s="6">
        <v>31333</v>
      </c>
      <c r="AC43" s="6">
        <v>33690</v>
      </c>
      <c r="AD43" s="6">
        <v>43030</v>
      </c>
      <c r="AE43" s="6">
        <v>44540</v>
      </c>
      <c r="AF43" s="6">
        <v>71660</v>
      </c>
      <c r="AG43" s="6">
        <v>87140</v>
      </c>
      <c r="AH43" s="6">
        <v>71660</v>
      </c>
      <c r="AI43">
        <v>125909</v>
      </c>
      <c r="AJ43">
        <v>143140</v>
      </c>
      <c r="AK43">
        <v>159180</v>
      </c>
      <c r="AL43">
        <v>154860</v>
      </c>
      <c r="AM43">
        <v>174790</v>
      </c>
      <c r="AN43">
        <v>187070</v>
      </c>
      <c r="AO43">
        <v>175959</v>
      </c>
    </row>
    <row r="44" spans="1:41">
      <c r="A44" s="19" t="s">
        <v>69</v>
      </c>
      <c r="B44" s="7">
        <v>32730</v>
      </c>
      <c r="C44" s="7"/>
      <c r="D44" s="6">
        <v>43261</v>
      </c>
      <c r="E44" s="6"/>
      <c r="F44" s="5">
        <v>49292</v>
      </c>
      <c r="G44" s="6"/>
      <c r="H44" s="6">
        <v>51107</v>
      </c>
      <c r="I44" s="6"/>
      <c r="J44" s="6">
        <v>51107</v>
      </c>
      <c r="K44" s="6"/>
      <c r="L44" s="6">
        <v>88094</v>
      </c>
      <c r="M44" s="6"/>
      <c r="N44" s="6">
        <v>103935</v>
      </c>
      <c r="O44" s="6"/>
      <c r="P44" s="6">
        <v>120945</v>
      </c>
      <c r="Q44" s="6"/>
      <c r="R44" s="6">
        <v>149813</v>
      </c>
      <c r="S44" s="6"/>
      <c r="T44" s="6">
        <v>172703</v>
      </c>
      <c r="U44" s="6">
        <v>179840</v>
      </c>
      <c r="V44" s="6">
        <v>187985</v>
      </c>
      <c r="W44" s="6">
        <v>184834</v>
      </c>
      <c r="X44" s="6">
        <v>194482</v>
      </c>
      <c r="Y44" s="6">
        <v>199408</v>
      </c>
      <c r="Z44" s="6">
        <v>210364</v>
      </c>
      <c r="AA44" s="6">
        <v>187987</v>
      </c>
      <c r="AB44" s="6">
        <v>204642</v>
      </c>
      <c r="AC44" s="6">
        <v>209440</v>
      </c>
      <c r="AD44" s="6">
        <v>195540</v>
      </c>
      <c r="AE44" s="6">
        <v>180860</v>
      </c>
      <c r="AF44" s="6">
        <v>209290</v>
      </c>
      <c r="AG44" s="6">
        <v>221290</v>
      </c>
      <c r="AH44" s="6">
        <v>209290</v>
      </c>
      <c r="AI44">
        <v>403649</v>
      </c>
      <c r="AJ44">
        <v>449060</v>
      </c>
      <c r="AK44">
        <v>444470</v>
      </c>
      <c r="AL44">
        <v>460090</v>
      </c>
      <c r="AM44">
        <v>440280</v>
      </c>
      <c r="AN44">
        <v>454530</v>
      </c>
      <c r="AO44">
        <v>441659</v>
      </c>
    </row>
    <row r="45" spans="1:41">
      <c r="A45" s="19" t="s">
        <v>70</v>
      </c>
      <c r="B45" s="7">
        <v>3813570</v>
      </c>
      <c r="C45" s="7"/>
      <c r="D45" s="6">
        <v>4051097</v>
      </c>
      <c r="E45" s="6"/>
      <c r="F45" s="5">
        <v>4250633</v>
      </c>
      <c r="G45" s="6"/>
      <c r="H45" s="6">
        <v>4636804</v>
      </c>
      <c r="I45" s="6"/>
      <c r="J45" s="6">
        <v>4636804</v>
      </c>
      <c r="K45" s="6"/>
      <c r="L45" s="6">
        <v>5362698</v>
      </c>
      <c r="M45" s="6"/>
      <c r="N45" s="6">
        <v>5792252</v>
      </c>
      <c r="O45" s="6"/>
      <c r="P45" s="6">
        <v>6328029</v>
      </c>
      <c r="Q45" s="6"/>
      <c r="R45" s="6">
        <v>6845913</v>
      </c>
      <c r="S45" s="6"/>
      <c r="T45" s="6">
        <v>7298280</v>
      </c>
      <c r="U45" s="6">
        <v>7462739</v>
      </c>
      <c r="V45" s="6">
        <v>7671283</v>
      </c>
      <c r="W45" s="6">
        <v>7773073</v>
      </c>
      <c r="X45" s="6">
        <v>8119222</v>
      </c>
      <c r="Y45" s="6">
        <v>8269103</v>
      </c>
      <c r="Z45" s="6">
        <v>8528207</v>
      </c>
      <c r="AA45" s="6">
        <v>8675212</v>
      </c>
      <c r="AB45" s="6">
        <v>8902101</v>
      </c>
      <c r="AC45" s="6">
        <v>8988840</v>
      </c>
      <c r="AD45" s="6">
        <v>9208510</v>
      </c>
      <c r="AE45" s="6">
        <v>9388480</v>
      </c>
      <c r="AF45" s="6">
        <v>9756880</v>
      </c>
      <c r="AG45" s="6">
        <v>9904290</v>
      </c>
      <c r="AH45" s="6">
        <v>9756880</v>
      </c>
      <c r="AI45">
        <v>11059034</v>
      </c>
      <c r="AJ45">
        <v>13362105.260384601</v>
      </c>
      <c r="AK45">
        <v>13495074.414164964</v>
      </c>
      <c r="AL45">
        <v>13901085.489253638</v>
      </c>
      <c r="AM45">
        <v>14025842.609999999</v>
      </c>
      <c r="AN45">
        <v>14603218.358676957</v>
      </c>
      <c r="AO45">
        <v>14911395.82580376</v>
      </c>
    </row>
    <row r="46" spans="1:41">
      <c r="A46" s="19" t="s">
        <v>71</v>
      </c>
      <c r="B46" s="7">
        <v>1353820</v>
      </c>
      <c r="C46" s="7"/>
      <c r="D46" s="6">
        <v>1183524.6000000001</v>
      </c>
      <c r="E46" s="6"/>
      <c r="F46" s="5">
        <v>1285998.58</v>
      </c>
      <c r="G46" s="6"/>
      <c r="H46" s="6">
        <v>1361434</v>
      </c>
      <c r="I46" s="6"/>
      <c r="J46" s="6">
        <v>1797533.2997689899</v>
      </c>
      <c r="K46" s="6"/>
      <c r="L46" s="6">
        <v>1527096.85</v>
      </c>
      <c r="M46" s="6"/>
      <c r="N46" s="6">
        <v>1671877.01</v>
      </c>
      <c r="O46" s="6"/>
      <c r="P46" s="6">
        <v>1828293.41</v>
      </c>
      <c r="Q46" s="6"/>
      <c r="R46" s="6">
        <v>1904795.06040051</v>
      </c>
      <c r="S46" s="6"/>
      <c r="T46" s="6">
        <v>1928747.6501932701</v>
      </c>
      <c r="U46" s="6">
        <v>1965424.4577638099</v>
      </c>
      <c r="V46" s="6">
        <v>2030671.8029027099</v>
      </c>
      <c r="W46" s="6">
        <v>1993946.57666829</v>
      </c>
      <c r="X46" s="6">
        <v>2192141.1149127302</v>
      </c>
      <c r="Y46" s="6">
        <v>2170495.4365435401</v>
      </c>
      <c r="Z46" s="6">
        <v>2142524.2874723999</v>
      </c>
      <c r="AA46" s="6">
        <v>2158297.9223826798</v>
      </c>
      <c r="AB46" s="6">
        <v>2246039.74455684</v>
      </c>
      <c r="AC46" s="6">
        <v>2331661.1287615099</v>
      </c>
      <c r="AD46" s="6">
        <v>2431630.81392407</v>
      </c>
      <c r="AE46" s="6">
        <v>2577098.4915243401</v>
      </c>
      <c r="AF46" s="6">
        <v>2787539.6309535499</v>
      </c>
      <c r="AG46" s="6">
        <v>2896685.7423634301</v>
      </c>
      <c r="AH46" s="6">
        <v>3713507.81717266</v>
      </c>
      <c r="AI46">
        <v>2375276.9749507201</v>
      </c>
      <c r="AJ46">
        <v>2404013.6274041501</v>
      </c>
      <c r="AK46">
        <v>2430590.1612124667</v>
      </c>
      <c r="AL46">
        <v>2468759.8587440588</v>
      </c>
      <c r="AM46">
        <v>2525144.7200000002</v>
      </c>
      <c r="AN46">
        <v>2546061.2289516404</v>
      </c>
      <c r="AO46">
        <v>2496285.06</v>
      </c>
    </row>
    <row r="47" spans="1:41">
      <c r="A47" s="19" t="s">
        <v>72</v>
      </c>
      <c r="B47" s="7"/>
      <c r="C47" s="7"/>
      <c r="D47" s="6"/>
      <c r="E47" s="6"/>
      <c r="F47" s="5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>
        <v>0</v>
      </c>
      <c r="AG47" s="6">
        <v>0</v>
      </c>
      <c r="AH47" s="6">
        <v>0</v>
      </c>
      <c r="AI47">
        <v>4655</v>
      </c>
      <c r="AJ47">
        <v>5010</v>
      </c>
      <c r="AK47">
        <v>4950</v>
      </c>
      <c r="AL47">
        <v>4290</v>
      </c>
      <c r="AM47">
        <v>4470</v>
      </c>
      <c r="AN47">
        <v>4460</v>
      </c>
      <c r="AO47">
        <v>1701</v>
      </c>
    </row>
    <row r="48" spans="1:41">
      <c r="A48" s="14" t="s">
        <v>73</v>
      </c>
      <c r="B48" s="7">
        <v>260380</v>
      </c>
      <c r="C48" s="7"/>
      <c r="D48" s="6">
        <v>211084.86</v>
      </c>
      <c r="E48" s="6"/>
      <c r="F48" s="5">
        <v>194077.90347548001</v>
      </c>
      <c r="G48" s="6"/>
      <c r="H48" s="6">
        <v>188582.08858340699</v>
      </c>
      <c r="I48" s="6"/>
      <c r="J48" s="6">
        <v>247647.318902367</v>
      </c>
      <c r="K48" s="6"/>
      <c r="L48" s="6">
        <v>243698.53683590901</v>
      </c>
      <c r="M48" s="6"/>
      <c r="N48" s="6">
        <v>278939.08174830303</v>
      </c>
      <c r="O48" s="6"/>
      <c r="P48" s="6">
        <v>277902.009458752</v>
      </c>
      <c r="Q48" s="6"/>
      <c r="R48" s="6">
        <v>348364.67232513399</v>
      </c>
      <c r="S48" s="6"/>
      <c r="T48" s="6">
        <v>391862.50950967299</v>
      </c>
      <c r="U48" s="6">
        <v>384308.94659513398</v>
      </c>
      <c r="V48" s="6">
        <v>399416.93218074099</v>
      </c>
      <c r="W48" s="6">
        <v>407254.57097219402</v>
      </c>
      <c r="X48" s="6">
        <v>402785.37307877</v>
      </c>
      <c r="Y48" s="6">
        <v>420492.977254003</v>
      </c>
      <c r="Z48" s="6">
        <v>401777.03283559502</v>
      </c>
      <c r="AA48" s="6">
        <v>401640.19143158302</v>
      </c>
      <c r="AB48" s="6">
        <v>432693.60236420901</v>
      </c>
      <c r="AC48" s="6">
        <v>414780.45390083099</v>
      </c>
      <c r="AD48" s="6">
        <v>434674.83672067599</v>
      </c>
      <c r="AE48" s="6">
        <v>444183.82159603998</v>
      </c>
      <c r="AF48" s="6">
        <v>486974.02563906799</v>
      </c>
      <c r="AG48" s="6">
        <v>498406.22879942501</v>
      </c>
      <c r="AH48" s="6">
        <v>506257.13312755898</v>
      </c>
      <c r="AI48">
        <v>525507.01573599502</v>
      </c>
      <c r="AJ48">
        <v>656089.35659705102</v>
      </c>
      <c r="AK48">
        <v>691061.21782708447</v>
      </c>
      <c r="AL48">
        <v>709909.2390843922</v>
      </c>
      <c r="AM48">
        <v>737998.47231992998</v>
      </c>
      <c r="AN48">
        <v>717544.54311693693</v>
      </c>
      <c r="AO48">
        <v>792365.09638950112</v>
      </c>
    </row>
    <row r="49" spans="1:41">
      <c r="A49" s="13" t="s">
        <v>74</v>
      </c>
      <c r="B49" s="7">
        <v>1613060</v>
      </c>
      <c r="C49" s="7"/>
      <c r="D49" s="6">
        <v>1714086.06</v>
      </c>
      <c r="E49" s="6"/>
      <c r="F49" s="5">
        <v>1809078.14</v>
      </c>
      <c r="G49" s="6"/>
      <c r="H49" s="6">
        <v>1937314.4325457199</v>
      </c>
      <c r="I49" s="6"/>
      <c r="J49" s="6">
        <v>1915335.4674803801</v>
      </c>
      <c r="K49" s="6"/>
      <c r="L49" s="6">
        <v>2028446.91863283</v>
      </c>
      <c r="M49" s="6"/>
      <c r="N49" s="6">
        <v>1839412.8644682299</v>
      </c>
      <c r="O49" s="6"/>
      <c r="P49" s="6">
        <v>1810160.3263317801</v>
      </c>
      <c r="Q49" s="6"/>
      <c r="R49" s="6">
        <v>1790719.0957446799</v>
      </c>
      <c r="S49" s="6"/>
      <c r="T49" s="6">
        <v>1836621.3979421</v>
      </c>
      <c r="U49" s="6">
        <v>1828164.1678183901</v>
      </c>
      <c r="V49" s="6">
        <v>1957569.61978686</v>
      </c>
      <c r="W49" s="6">
        <v>2182384.5310336598</v>
      </c>
      <c r="X49" s="6">
        <v>2372650.6762850899</v>
      </c>
      <c r="Y49" s="6">
        <v>2240245.9465467199</v>
      </c>
      <c r="Z49" s="6">
        <v>2596956.20177961</v>
      </c>
      <c r="AA49" s="6">
        <v>2953795.3604555698</v>
      </c>
      <c r="AB49" s="6">
        <v>3151663.1590754199</v>
      </c>
      <c r="AC49" s="6">
        <v>3140922.8785207602</v>
      </c>
      <c r="AD49" s="6">
        <v>3340901.26283939</v>
      </c>
      <c r="AE49" s="6">
        <v>3600461.6261339202</v>
      </c>
      <c r="AF49" s="6">
        <v>3641458.4932703399</v>
      </c>
      <c r="AG49" s="6">
        <v>3580642.4481642498</v>
      </c>
      <c r="AH49" s="6">
        <v>3680676.6977558099</v>
      </c>
      <c r="AI49">
        <v>4239825.5171655696</v>
      </c>
      <c r="AJ49">
        <v>3268387.5805416699</v>
      </c>
      <c r="AK49">
        <v>3448858.7300958605</v>
      </c>
      <c r="AL49">
        <v>3630275.3612482306</v>
      </c>
      <c r="AM49">
        <v>3734531.3883863501</v>
      </c>
      <c r="AN49">
        <v>3611685.3017609837</v>
      </c>
      <c r="AO49">
        <v>3908613.9461168069</v>
      </c>
    </row>
    <row r="50" spans="1:41">
      <c r="A50" s="13" t="s">
        <v>75</v>
      </c>
      <c r="B50" s="7">
        <v>193350</v>
      </c>
      <c r="C50" s="7"/>
      <c r="D50" s="6">
        <v>181767.74</v>
      </c>
      <c r="E50" s="6"/>
      <c r="F50" s="5">
        <v>183137.17</v>
      </c>
      <c r="G50" s="6"/>
      <c r="H50" s="6">
        <v>204907.02589674201</v>
      </c>
      <c r="I50" s="6"/>
      <c r="J50" s="6">
        <v>228128.82150940999</v>
      </c>
      <c r="K50" s="6"/>
      <c r="L50" s="6">
        <v>205807.04771225501</v>
      </c>
      <c r="M50" s="6"/>
      <c r="N50" s="6">
        <v>201371.569309479</v>
      </c>
      <c r="O50" s="6"/>
      <c r="P50" s="6">
        <v>208345.80997916401</v>
      </c>
      <c r="Q50" s="6"/>
      <c r="R50" s="6">
        <v>217247.55404903501</v>
      </c>
      <c r="S50" s="6"/>
      <c r="T50" s="6">
        <v>219399.673508459</v>
      </c>
      <c r="U50" s="6">
        <v>217134.932229039</v>
      </c>
      <c r="V50" s="6">
        <v>221834.55588496901</v>
      </c>
      <c r="W50" s="6">
        <v>221368.38255428901</v>
      </c>
      <c r="X50" s="6">
        <v>229640.860998435</v>
      </c>
      <c r="Y50" s="6">
        <v>226134.06460354701</v>
      </c>
      <c r="Z50" s="6">
        <v>224372.20938740001</v>
      </c>
      <c r="AA50" s="6">
        <v>231036.66544561699</v>
      </c>
      <c r="AB50" s="6">
        <v>256955.478321509</v>
      </c>
      <c r="AC50" s="6">
        <v>250360.58639105101</v>
      </c>
      <c r="AD50" s="6">
        <v>271175.96772721002</v>
      </c>
      <c r="AE50" s="6">
        <v>260121.85459823001</v>
      </c>
      <c r="AF50" s="6">
        <v>318095.84575819998</v>
      </c>
      <c r="AG50" s="6">
        <v>295504.42489491001</v>
      </c>
      <c r="AH50" s="6">
        <v>304519.34517864999</v>
      </c>
      <c r="AI50">
        <v>313702.83571825997</v>
      </c>
      <c r="AJ50">
        <v>323822.71339005901</v>
      </c>
      <c r="AK50">
        <v>311587.63810037432</v>
      </c>
      <c r="AL50">
        <v>324418.40018929366</v>
      </c>
      <c r="AM50">
        <v>331666.71644711099</v>
      </c>
      <c r="AN50">
        <v>342192.91393755359</v>
      </c>
      <c r="AO50">
        <v>346560.28827904345</v>
      </c>
    </row>
    <row r="51" spans="1:41">
      <c r="A51" s="13" t="s">
        <v>76</v>
      </c>
      <c r="B51" s="7"/>
      <c r="C51" s="7"/>
      <c r="D51" s="6"/>
      <c r="E51" s="6"/>
      <c r="F51" s="5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>
        <v>0</v>
      </c>
      <c r="AG51" s="6">
        <v>0</v>
      </c>
      <c r="AH51" s="6">
        <v>0</v>
      </c>
      <c r="AI51">
        <v>0</v>
      </c>
      <c r="AJ51">
        <v>0</v>
      </c>
      <c r="AK51">
        <v>0</v>
      </c>
      <c r="AL51">
        <v>0</v>
      </c>
      <c r="AM51">
        <v>0</v>
      </c>
      <c r="AO51">
        <v>0</v>
      </c>
    </row>
    <row r="52" spans="1:41">
      <c r="A52" s="13" t="s">
        <v>77</v>
      </c>
      <c r="B52" s="7">
        <v>505640</v>
      </c>
      <c r="C52" s="7"/>
      <c r="D52" s="6">
        <v>506092.51</v>
      </c>
      <c r="E52" s="6"/>
      <c r="F52" s="5">
        <v>626172.32999999996</v>
      </c>
      <c r="G52" s="6"/>
      <c r="H52" s="6">
        <v>491982.65623348998</v>
      </c>
      <c r="I52" s="6"/>
      <c r="J52" s="6">
        <v>716598.21117825201</v>
      </c>
      <c r="K52" s="6"/>
      <c r="L52" s="6">
        <v>580827.096472434</v>
      </c>
      <c r="M52" s="6"/>
      <c r="N52" s="6">
        <v>636281.02005736495</v>
      </c>
      <c r="O52" s="6"/>
      <c r="P52" s="6">
        <v>597910.11286267103</v>
      </c>
      <c r="Q52" s="6"/>
      <c r="R52" s="6">
        <v>661731.546109827</v>
      </c>
      <c r="S52" s="6"/>
      <c r="T52" s="6">
        <v>660714.66613710695</v>
      </c>
      <c r="U52" s="6">
        <v>690933.08251997503</v>
      </c>
      <c r="V52" s="6">
        <v>776695.20696828305</v>
      </c>
      <c r="W52" s="6">
        <v>755663.50806503999</v>
      </c>
      <c r="X52" s="6">
        <v>682541.49878905795</v>
      </c>
      <c r="Y52" s="6">
        <v>762049.81242073001</v>
      </c>
      <c r="Z52" s="6">
        <v>876426.73428490094</v>
      </c>
      <c r="AA52" s="6">
        <v>917238.67802925198</v>
      </c>
      <c r="AB52" s="6">
        <v>819182.019980093</v>
      </c>
      <c r="AC52" s="6">
        <v>855363.16940662102</v>
      </c>
      <c r="AD52" s="6">
        <v>843452.05932784698</v>
      </c>
      <c r="AE52" s="6">
        <v>876511.19670234201</v>
      </c>
      <c r="AF52" s="6">
        <v>843803.27080329298</v>
      </c>
      <c r="AG52" s="6">
        <v>893096.44070522406</v>
      </c>
      <c r="AH52" s="6">
        <v>915966.394103884</v>
      </c>
      <c r="AI52">
        <v>869343.24024971295</v>
      </c>
      <c r="AJ52">
        <v>1046028.13335315</v>
      </c>
      <c r="AK52">
        <v>1099536.5372790885</v>
      </c>
      <c r="AL52">
        <v>1143411.0288718143</v>
      </c>
      <c r="AM52">
        <v>1222202.18936319</v>
      </c>
      <c r="AN52">
        <v>1111823.9443018241</v>
      </c>
      <c r="AO52">
        <v>1200458.945880898</v>
      </c>
    </row>
    <row r="53" spans="1:41">
      <c r="A53" s="13" t="s">
        <v>78</v>
      </c>
      <c r="B53" s="7">
        <v>7885990</v>
      </c>
      <c r="C53" s="7" t="s">
        <v>33</v>
      </c>
      <c r="D53" s="6">
        <v>8099147.5599999996</v>
      </c>
      <c r="E53" s="6" t="s">
        <v>33</v>
      </c>
      <c r="F53" s="5">
        <v>8638340.3065245207</v>
      </c>
      <c r="G53" s="6" t="s">
        <v>33</v>
      </c>
      <c r="H53" s="6">
        <v>9157604.9968040399</v>
      </c>
      <c r="I53" s="6" t="s">
        <v>33</v>
      </c>
      <c r="J53" s="6">
        <v>9924041.1856273897</v>
      </c>
      <c r="K53" s="6" t="s">
        <v>33</v>
      </c>
      <c r="L53" s="6">
        <v>10354453.5143838</v>
      </c>
      <c r="M53" s="6" t="s">
        <v>33</v>
      </c>
      <c r="N53" s="6">
        <v>11034552.403932299</v>
      </c>
      <c r="O53" s="6" t="s">
        <v>33</v>
      </c>
      <c r="P53" s="6">
        <v>11665000.2260454</v>
      </c>
      <c r="Q53" s="6" t="s">
        <v>33</v>
      </c>
      <c r="R53" s="6">
        <v>12449924.5107379</v>
      </c>
      <c r="S53" s="6" t="s">
        <v>33</v>
      </c>
      <c r="T53" s="6">
        <v>12998957.7447045</v>
      </c>
      <c r="U53" s="6">
        <v>13110618.889053101</v>
      </c>
      <c r="V53" s="6">
        <v>13772241.4027103</v>
      </c>
      <c r="W53" s="6">
        <v>13879102.4974478</v>
      </c>
      <c r="X53" s="6">
        <v>14562981.47199</v>
      </c>
      <c r="Y53" s="6">
        <v>14608395.719024399</v>
      </c>
      <c r="Z53" s="6">
        <v>15341793.862438301</v>
      </c>
      <c r="AA53" s="6">
        <v>15816978.919859899</v>
      </c>
      <c r="AB53" s="6">
        <v>16513730.683313301</v>
      </c>
      <c r="AC53" s="6">
        <v>16729332.5828615</v>
      </c>
      <c r="AD53" s="6">
        <v>17513856.469149102</v>
      </c>
      <c r="AE53" s="6">
        <v>17755737.683529701</v>
      </c>
      <c r="AF53" s="6">
        <v>18373374.571941301</v>
      </c>
      <c r="AG53" s="6">
        <v>18577331.545735199</v>
      </c>
      <c r="AH53" s="6">
        <v>19386433.069821</v>
      </c>
      <c r="AI53">
        <v>19939749.112107899</v>
      </c>
      <c r="AJ53">
        <v>21501704.566954002</v>
      </c>
      <c r="AK53">
        <v>21706168.248785205</v>
      </c>
      <c r="AL53">
        <v>22541016.903795458</v>
      </c>
      <c r="AM53">
        <v>22811557.734070301</v>
      </c>
      <c r="AN53">
        <v>23339320.703855246</v>
      </c>
      <c r="AO53">
        <f t="shared" ref="AO53" si="12">IF(OR(ISNUMBER(AO63),ISNUMBER(AO64),ISNUMBER(AO65)),SUM(AO63:AO65),"")</f>
        <v>23671698.248417314</v>
      </c>
    </row>
    <row r="54" spans="1:41">
      <c r="A54" s="13" t="s">
        <v>79</v>
      </c>
      <c r="B54" s="7">
        <v>6788730</v>
      </c>
      <c r="C54" s="7" t="s">
        <v>33</v>
      </c>
      <c r="D54" s="6">
        <v>7228459.8899999997</v>
      </c>
      <c r="E54" s="6" t="s">
        <v>33</v>
      </c>
      <c r="F54" s="5">
        <v>7628230.7800000003</v>
      </c>
      <c r="G54" s="6" t="s">
        <v>33</v>
      </c>
      <c r="H54" s="6">
        <v>8119498.4520790698</v>
      </c>
      <c r="I54" s="6" t="s">
        <v>33</v>
      </c>
      <c r="J54" s="6">
        <v>8715974.1336090099</v>
      </c>
      <c r="K54" s="6" t="s">
        <v>33</v>
      </c>
      <c r="L54" s="6">
        <v>9213292.4883737098</v>
      </c>
      <c r="M54" s="6" t="s">
        <v>33</v>
      </c>
      <c r="N54" s="6">
        <v>9701270.1407323107</v>
      </c>
      <c r="O54" s="6" t="s">
        <v>33</v>
      </c>
      <c r="P54" s="6">
        <v>10257296.1257006</v>
      </c>
      <c r="Q54" s="6" t="s">
        <v>33</v>
      </c>
      <c r="R54" s="6">
        <v>10852972.0414153</v>
      </c>
      <c r="S54" s="6" t="s">
        <v>33</v>
      </c>
      <c r="T54" s="6">
        <v>11332431.740168599</v>
      </c>
      <c r="U54" s="6">
        <v>11405741.423994301</v>
      </c>
      <c r="V54" s="6">
        <v>11960608.1413134</v>
      </c>
      <c r="W54" s="6">
        <v>12081426.123289101</v>
      </c>
      <c r="X54" s="6">
        <v>12625007.701724401</v>
      </c>
      <c r="Y54" s="6">
        <v>12592145.245128199</v>
      </c>
      <c r="Z54" s="6">
        <v>13125115.494213801</v>
      </c>
      <c r="AA54" s="6">
        <v>13598266.5400298</v>
      </c>
      <c r="AB54" s="6">
        <v>14295512.9597663</v>
      </c>
      <c r="AC54" s="6">
        <v>14398647.4466695</v>
      </c>
      <c r="AD54" s="6">
        <v>14997854.6151124</v>
      </c>
      <c r="AE54" s="6">
        <v>15184341.3983567</v>
      </c>
      <c r="AF54" s="6">
        <v>15741742.5917957</v>
      </c>
      <c r="AG54" s="6">
        <v>15819914.702505801</v>
      </c>
      <c r="AH54" s="6">
        <v>16429980.7786921</v>
      </c>
      <c r="AI54">
        <v>16443116.2587322</v>
      </c>
      <c r="AJ54">
        <v>17791995.183667701</v>
      </c>
      <c r="AK54">
        <v>17540014.86460565</v>
      </c>
      <c r="AL54">
        <v>18818964.801304579</v>
      </c>
      <c r="AM54">
        <v>19034038.320521299</v>
      </c>
      <c r="AN54">
        <v>19459582.981631946</v>
      </c>
      <c r="AO54">
        <f t="shared" ref="AO54" si="13">IF(OR(ISNUMBER(AO55),ISNUMBER(AO56),ISNUMBER(AO59)),SUM(AO55,AO56,AO59),"")</f>
        <v>19599313.994255494</v>
      </c>
    </row>
    <row r="55" spans="1:41">
      <c r="A55" s="14" t="s">
        <v>80</v>
      </c>
      <c r="B55" s="7">
        <v>6646400</v>
      </c>
      <c r="C55" s="7"/>
      <c r="D55" s="6">
        <v>7052867.2199999997</v>
      </c>
      <c r="E55" s="6"/>
      <c r="F55" s="5">
        <v>7476601.6500000004</v>
      </c>
      <c r="G55" s="6"/>
      <c r="H55" s="6">
        <v>7980904.8665845003</v>
      </c>
      <c r="I55" s="6"/>
      <c r="J55" s="6">
        <v>8536991.8998908903</v>
      </c>
      <c r="K55" s="6"/>
      <c r="L55" s="6">
        <v>9043414.1551613808</v>
      </c>
      <c r="M55" s="6"/>
      <c r="N55" s="6">
        <v>9480691.5588631406</v>
      </c>
      <c r="O55" s="6"/>
      <c r="P55" s="6">
        <v>9972204.5798295196</v>
      </c>
      <c r="Q55" s="6"/>
      <c r="R55" s="6">
        <v>10489192.025464401</v>
      </c>
      <c r="S55" s="6"/>
      <c r="T55" s="6">
        <v>10944630.9476548</v>
      </c>
      <c r="U55" s="6">
        <v>11037149.4058835</v>
      </c>
      <c r="V55" s="6">
        <v>11540847.8061125</v>
      </c>
      <c r="W55" s="6">
        <v>11770925.8548552</v>
      </c>
      <c r="X55" s="6">
        <v>12316610.2550621</v>
      </c>
      <c r="Y55" s="6">
        <v>12298824.4248966</v>
      </c>
      <c r="Z55" s="6">
        <v>12811548.0739352</v>
      </c>
      <c r="AA55" s="6">
        <v>13319458.389401</v>
      </c>
      <c r="AB55" s="6">
        <v>13975617.633306</v>
      </c>
      <c r="AC55" s="6">
        <v>14042895.938877201</v>
      </c>
      <c r="AD55" s="6">
        <v>14657244.123356899</v>
      </c>
      <c r="AE55" s="6">
        <v>14899723.0924586</v>
      </c>
      <c r="AF55" s="6">
        <v>15375013.0297272</v>
      </c>
      <c r="AG55" s="6">
        <v>15465242.1417276</v>
      </c>
      <c r="AH55" s="6">
        <v>16061812.7748456</v>
      </c>
      <c r="AI55">
        <v>15948408.722872401</v>
      </c>
      <c r="AJ55">
        <v>17199098.064921599</v>
      </c>
      <c r="AK55">
        <v>16972188.499969084</v>
      </c>
      <c r="AL55">
        <v>18221899.203226767</v>
      </c>
      <c r="AM55">
        <v>18478063.601739999</v>
      </c>
      <c r="AN55">
        <v>18384816.028469156</v>
      </c>
      <c r="AO55">
        <v>19040249.296045847</v>
      </c>
    </row>
    <row r="56" spans="1:41">
      <c r="A56" s="14" t="s">
        <v>81</v>
      </c>
      <c r="B56" s="7">
        <v>142330</v>
      </c>
      <c r="C56" s="7" t="s">
        <v>33</v>
      </c>
      <c r="D56" s="6">
        <v>175592.67</v>
      </c>
      <c r="E56" s="6" t="s">
        <v>33</v>
      </c>
      <c r="F56" s="5">
        <v>151629.13</v>
      </c>
      <c r="G56" s="6" t="s">
        <v>33</v>
      </c>
      <c r="H56" s="6">
        <v>138593.585494575</v>
      </c>
      <c r="I56" s="6" t="s">
        <v>33</v>
      </c>
      <c r="J56" s="6">
        <v>178982.23371812</v>
      </c>
      <c r="K56" s="6" t="s">
        <v>33</v>
      </c>
      <c r="L56" s="6">
        <v>169878.33321233399</v>
      </c>
      <c r="M56" s="6" t="s">
        <v>33</v>
      </c>
      <c r="N56" s="6">
        <v>220578.58186916201</v>
      </c>
      <c r="O56" s="6" t="s">
        <v>33</v>
      </c>
      <c r="P56" s="6">
        <v>285091.54587107</v>
      </c>
      <c r="Q56" s="6" t="s">
        <v>33</v>
      </c>
      <c r="R56" s="6">
        <v>363780.01595083199</v>
      </c>
      <c r="S56" s="6" t="s">
        <v>33</v>
      </c>
      <c r="T56" s="6">
        <v>387800.79251384398</v>
      </c>
      <c r="U56" s="6">
        <v>368592.01811074902</v>
      </c>
      <c r="V56" s="6">
        <v>419760.33520088298</v>
      </c>
      <c r="W56" s="6">
        <v>310500.26843392098</v>
      </c>
      <c r="X56" s="6">
        <v>308397.44666228601</v>
      </c>
      <c r="Y56" s="6">
        <v>293320.82023160497</v>
      </c>
      <c r="Z56" s="6">
        <v>313567.420278534</v>
      </c>
      <c r="AA56" s="6">
        <v>278808.15062875499</v>
      </c>
      <c r="AB56" s="6">
        <v>319895.326460268</v>
      </c>
      <c r="AC56" s="6">
        <v>355751.50779228</v>
      </c>
      <c r="AD56" s="6">
        <v>340610.49175547698</v>
      </c>
      <c r="AE56" s="6">
        <v>284618.305898069</v>
      </c>
      <c r="AF56" s="6">
        <v>366729.56206851901</v>
      </c>
      <c r="AG56" s="6">
        <v>354672.56077822298</v>
      </c>
      <c r="AH56" s="6">
        <v>368168.00384650502</v>
      </c>
      <c r="AI56">
        <v>306217.16579824302</v>
      </c>
      <c r="AJ56">
        <v>592897.11874607205</v>
      </c>
      <c r="AK56">
        <v>567826.36463656498</v>
      </c>
      <c r="AL56">
        <v>597065.59807781305</v>
      </c>
      <c r="AM56">
        <v>555974.71878126997</v>
      </c>
      <c r="AN56">
        <v>1074766.9531627907</v>
      </c>
      <c r="AO56">
        <f t="shared" ref="AO56" si="14">IF(OR(ISNUMBER(AO57),ISNUMBER(AO58)),SUM(AO57:AO58),"")</f>
        <v>559064.69820964779</v>
      </c>
    </row>
    <row r="57" spans="1:41">
      <c r="A57" s="18" t="s">
        <v>82</v>
      </c>
      <c r="B57" s="7">
        <v>142330</v>
      </c>
      <c r="C57" s="7"/>
      <c r="D57" s="6">
        <v>175592.67</v>
      </c>
      <c r="E57" s="6"/>
      <c r="F57" s="5">
        <v>151629.13</v>
      </c>
      <c r="G57" s="6"/>
      <c r="H57" s="6">
        <v>138593.585494575</v>
      </c>
      <c r="I57" s="6"/>
      <c r="J57" s="6">
        <v>178982.23371812</v>
      </c>
      <c r="K57" s="6"/>
      <c r="L57" s="6">
        <v>169878.33321233399</v>
      </c>
      <c r="M57" s="6"/>
      <c r="N57" s="6">
        <v>220578.58186916201</v>
      </c>
      <c r="O57" s="6"/>
      <c r="P57" s="6">
        <v>285091.54587107</v>
      </c>
      <c r="Q57" s="6"/>
      <c r="R57" s="6">
        <v>363780.01595083199</v>
      </c>
      <c r="S57" s="6"/>
      <c r="T57" s="6">
        <v>387800.79251384398</v>
      </c>
      <c r="U57" s="6">
        <v>368592.01811074902</v>
      </c>
      <c r="V57" s="6">
        <v>419760.33520088298</v>
      </c>
      <c r="W57" s="6">
        <v>310500.26843392098</v>
      </c>
      <c r="X57" s="6">
        <v>308397.44666228601</v>
      </c>
      <c r="Y57" s="6">
        <v>293320.82023160497</v>
      </c>
      <c r="Z57" s="6">
        <v>313567.420278534</v>
      </c>
      <c r="AA57" s="6">
        <v>278808.15062875499</v>
      </c>
      <c r="AB57" s="6">
        <v>319895.326460268</v>
      </c>
      <c r="AC57" s="6">
        <v>355751.50779228</v>
      </c>
      <c r="AD57" s="6">
        <v>340610.49175547698</v>
      </c>
      <c r="AE57" s="6">
        <v>284618.305898069</v>
      </c>
      <c r="AF57" s="6">
        <v>366729.56206851901</v>
      </c>
      <c r="AG57" s="6">
        <v>354672.56077822298</v>
      </c>
      <c r="AH57" s="6">
        <v>368168.00384650502</v>
      </c>
      <c r="AI57">
        <v>306217.16579824302</v>
      </c>
      <c r="AJ57">
        <v>592897.11874607205</v>
      </c>
      <c r="AK57">
        <v>567826.36463656498</v>
      </c>
      <c r="AL57">
        <v>597065.59807781305</v>
      </c>
      <c r="AM57">
        <v>555974.71878126997</v>
      </c>
      <c r="AN57">
        <v>792461.87691506767</v>
      </c>
      <c r="AO57">
        <v>559064.69820964779</v>
      </c>
    </row>
    <row r="58" spans="1:41">
      <c r="A58" s="18" t="s">
        <v>83</v>
      </c>
      <c r="B58" s="7"/>
      <c r="C58" s="7"/>
      <c r="D58" s="6"/>
      <c r="E58" s="6"/>
      <c r="F58" s="5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N58">
        <v>282305.07624772302</v>
      </c>
    </row>
    <row r="59" spans="1:41">
      <c r="A59" s="14" t="s">
        <v>84</v>
      </c>
      <c r="B59" s="7"/>
      <c r="C59" s="7"/>
      <c r="D59" s="6"/>
      <c r="E59" s="6"/>
      <c r="F59" s="5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>
        <v>188490.37006152701</v>
      </c>
    </row>
    <row r="60" spans="1:41">
      <c r="A60" s="13" t="s">
        <v>85</v>
      </c>
      <c r="B60" s="7">
        <v>264010</v>
      </c>
      <c r="C60" s="7"/>
      <c r="D60" s="6">
        <v>313042.2</v>
      </c>
      <c r="E60" s="6"/>
      <c r="F60" s="5">
        <v>328210.13</v>
      </c>
      <c r="G60" s="6"/>
      <c r="H60" s="6">
        <v>398733.09311368701</v>
      </c>
      <c r="I60" s="6"/>
      <c r="J60" s="6">
        <v>461425.06916507101</v>
      </c>
      <c r="K60" s="6"/>
      <c r="L60" s="6">
        <v>488733.94781155599</v>
      </c>
      <c r="M60" s="6"/>
      <c r="N60" s="6">
        <v>637929.63268102601</v>
      </c>
      <c r="O60" s="6"/>
      <c r="P60" s="6">
        <v>711055.42235499597</v>
      </c>
      <c r="Q60" s="6"/>
      <c r="R60" s="6">
        <v>829174.77932259603</v>
      </c>
      <c r="S60" s="6"/>
      <c r="T60" s="6">
        <v>875198.25266796001</v>
      </c>
      <c r="U60" s="6">
        <v>895446.82713507896</v>
      </c>
      <c r="V60" s="6">
        <v>930197.51733833703</v>
      </c>
      <c r="W60" s="6">
        <v>895067.33680721605</v>
      </c>
      <c r="X60" s="6">
        <v>1004683.4251752</v>
      </c>
      <c r="Y60" s="6">
        <v>1024102.68934735</v>
      </c>
      <c r="Z60" s="6">
        <v>1174695.8007358799</v>
      </c>
      <c r="AA60" s="6">
        <v>1156941.6330631401</v>
      </c>
      <c r="AB60" s="6">
        <v>1180298.4541927001</v>
      </c>
      <c r="AC60" s="6">
        <v>1252855.6201973699</v>
      </c>
      <c r="AD60" s="6">
        <v>1383641.7277092</v>
      </c>
      <c r="AE60" s="6">
        <v>1444172.1698403801</v>
      </c>
      <c r="AF60" s="6">
        <v>1477939.7678364399</v>
      </c>
      <c r="AG60" s="6">
        <v>1562674.30638021</v>
      </c>
      <c r="AH60" s="6">
        <v>1697940.38685407</v>
      </c>
      <c r="AI60">
        <v>1718972.8125775501</v>
      </c>
      <c r="AJ60">
        <v>2260422.96426854</v>
      </c>
      <c r="AK60">
        <v>2603399.8104307195</v>
      </c>
      <c r="AL60">
        <v>2106963.0109927305</v>
      </c>
      <c r="AM60">
        <v>2059196.54196151</v>
      </c>
      <c r="AN60">
        <v>2265102.7229388827</v>
      </c>
      <c r="AO60">
        <v>2266917.5518198521</v>
      </c>
    </row>
    <row r="61" spans="1:41">
      <c r="A61" s="13" t="s">
        <v>86</v>
      </c>
      <c r="B61" s="7"/>
      <c r="C61" s="7"/>
      <c r="D61" s="6"/>
      <c r="E61" s="6"/>
      <c r="F61" s="5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M61">
        <v>514</v>
      </c>
    </row>
    <row r="62" spans="1:41">
      <c r="A62" s="13" t="s">
        <v>87</v>
      </c>
      <c r="B62" s="7">
        <v>904270</v>
      </c>
      <c r="C62" s="7"/>
      <c r="D62" s="6">
        <v>557665.47</v>
      </c>
      <c r="E62" s="6"/>
      <c r="F62" s="5">
        <v>681527.27</v>
      </c>
      <c r="G62" s="6"/>
      <c r="H62" s="6">
        <v>639373.45161128195</v>
      </c>
      <c r="I62" s="6"/>
      <c r="J62" s="6">
        <v>746641.98285331205</v>
      </c>
      <c r="K62" s="6"/>
      <c r="L62" s="6">
        <v>652427.07819852803</v>
      </c>
      <c r="M62" s="6"/>
      <c r="N62" s="6">
        <v>695352.63051900198</v>
      </c>
      <c r="O62" s="6"/>
      <c r="P62" s="6">
        <v>696648.67798978195</v>
      </c>
      <c r="Q62" s="6"/>
      <c r="R62" s="6">
        <v>767778.29</v>
      </c>
      <c r="S62" s="6"/>
      <c r="T62" s="6">
        <v>791327.75186791504</v>
      </c>
      <c r="U62" s="6">
        <v>809430.63792370597</v>
      </c>
      <c r="V62" s="6">
        <v>881435.74405860296</v>
      </c>
      <c r="W62" s="6">
        <v>902609.03735143505</v>
      </c>
      <c r="X62" s="6">
        <v>933290.34509043104</v>
      </c>
      <c r="Y62" s="6">
        <v>992147.78454880801</v>
      </c>
      <c r="Z62" s="6">
        <v>1041982.56748866</v>
      </c>
      <c r="AA62" s="6">
        <v>1061770.74676696</v>
      </c>
      <c r="AB62" s="6">
        <v>1037919.26935428</v>
      </c>
      <c r="AC62" s="6">
        <v>1077829.5159946501</v>
      </c>
      <c r="AD62" s="6">
        <v>1132360.12632751</v>
      </c>
      <c r="AE62" s="6">
        <v>1127224.11533263</v>
      </c>
      <c r="AF62" s="6">
        <v>1153692.21230914</v>
      </c>
      <c r="AG62" s="6">
        <v>1194742.53684918</v>
      </c>
      <c r="AH62" s="6">
        <v>1258511.9042747901</v>
      </c>
      <c r="AI62">
        <v>1539566.4147442</v>
      </c>
      <c r="AJ62">
        <v>1449286.4190177801</v>
      </c>
      <c r="AK62">
        <v>1551642.5737488335</v>
      </c>
      <c r="AL62">
        <v>1604051.2312981505</v>
      </c>
      <c r="AM62">
        <v>1691547.8715874699</v>
      </c>
      <c r="AN62">
        <v>1588698.9992844167</v>
      </c>
      <c r="AO62">
        <v>1767938.3373041712</v>
      </c>
    </row>
    <row r="63" spans="1:41">
      <c r="A63" s="13" t="s">
        <v>88</v>
      </c>
      <c r="B63" s="7">
        <v>7957010</v>
      </c>
      <c r="C63" s="7" t="s">
        <v>33</v>
      </c>
      <c r="D63" s="6">
        <v>8099167.5599999996</v>
      </c>
      <c r="E63" s="6" t="s">
        <v>33</v>
      </c>
      <c r="F63" s="5">
        <v>8637968.1799999997</v>
      </c>
      <c r="G63" s="6" t="s">
        <v>33</v>
      </c>
      <c r="H63" s="6">
        <v>9157604.9968040399</v>
      </c>
      <c r="I63" s="6" t="s">
        <v>33</v>
      </c>
      <c r="J63" s="6">
        <v>9924041.1856273897</v>
      </c>
      <c r="K63" s="6" t="s">
        <v>33</v>
      </c>
      <c r="L63" s="6">
        <v>10354453.5143838</v>
      </c>
      <c r="M63" s="6" t="s">
        <v>33</v>
      </c>
      <c r="N63" s="6">
        <v>11034552.403932299</v>
      </c>
      <c r="O63" s="6" t="s">
        <v>33</v>
      </c>
      <c r="P63" s="6">
        <v>11665000.2260454</v>
      </c>
      <c r="Q63" s="6" t="s">
        <v>33</v>
      </c>
      <c r="R63" s="6">
        <v>12449925.110737899</v>
      </c>
      <c r="S63" s="6" t="s">
        <v>33</v>
      </c>
      <c r="T63" s="6">
        <v>12998957.7447045</v>
      </c>
      <c r="U63" s="6">
        <v>13110618.889053101</v>
      </c>
      <c r="V63" s="6">
        <v>13772241.4027103</v>
      </c>
      <c r="W63" s="6">
        <v>13879102.4974478</v>
      </c>
      <c r="X63" s="6">
        <v>14562981.47199</v>
      </c>
      <c r="Y63" s="6">
        <v>14608395.719024399</v>
      </c>
      <c r="Z63" s="6">
        <v>15341793.862438301</v>
      </c>
      <c r="AA63" s="6">
        <v>15816978.919859899</v>
      </c>
      <c r="AB63" s="6">
        <v>16513730.683313301</v>
      </c>
      <c r="AC63" s="6">
        <v>16729332.5828615</v>
      </c>
      <c r="AD63" s="6">
        <v>17513856.469149102</v>
      </c>
      <c r="AE63" s="6">
        <v>17755737.683529701</v>
      </c>
      <c r="AF63" s="6">
        <v>18373374.571941301</v>
      </c>
      <c r="AG63" s="6">
        <v>18577331.545735199</v>
      </c>
      <c r="AH63" s="6">
        <v>19386433.069821</v>
      </c>
      <c r="AI63">
        <v>19701655.486054</v>
      </c>
      <c r="AJ63">
        <v>21501704.566954002</v>
      </c>
      <c r="AK63">
        <v>21695057.248785205</v>
      </c>
      <c r="AL63">
        <v>22529979.043595459</v>
      </c>
      <c r="AM63">
        <v>22785296.734070301</v>
      </c>
      <c r="AN63">
        <v>23313384.703855246</v>
      </c>
      <c r="AO63">
        <f t="shared" ref="AO63" si="15">IF(OR(ISNUMBER(AO54),ISNUMBER(AO60),ISNUMBER(AO61),ISNUMBER(AO62)),SUM(AO54)+SUM(AO60:AO62),"")</f>
        <v>23634169.883379519</v>
      </c>
    </row>
    <row r="64" spans="1:41">
      <c r="A64" s="13" t="s">
        <v>139</v>
      </c>
      <c r="B64" s="7"/>
      <c r="C64" s="7"/>
      <c r="D64" s="6"/>
      <c r="E64" s="6"/>
      <c r="F64" s="5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M64">
        <v>0</v>
      </c>
    </row>
    <row r="65" spans="1:41">
      <c r="A65" s="13" t="s">
        <v>89</v>
      </c>
      <c r="B65" s="7">
        <v>-71020</v>
      </c>
      <c r="C65" s="7"/>
      <c r="D65" s="6">
        <v>-20</v>
      </c>
      <c r="E65" s="6"/>
      <c r="F65" s="5">
        <v>372.12652452001998</v>
      </c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>
        <v>-0.6</v>
      </c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>
        <v>238093.626053941</v>
      </c>
      <c r="AK65">
        <v>11111</v>
      </c>
      <c r="AL65">
        <v>11037.860200000001</v>
      </c>
      <c r="AM65">
        <v>26261</v>
      </c>
      <c r="AN65">
        <v>25936</v>
      </c>
      <c r="AO65">
        <v>37528.365037796393</v>
      </c>
    </row>
    <row r="66" spans="1:41">
      <c r="A66" s="13" t="s">
        <v>90</v>
      </c>
      <c r="B66" s="7">
        <v>690820</v>
      </c>
      <c r="C66" s="7"/>
      <c r="D66" s="6">
        <v>741313.55</v>
      </c>
      <c r="E66" s="6"/>
      <c r="F66" s="5">
        <v>752126.83</v>
      </c>
      <c r="G66" s="6"/>
      <c r="H66" s="6">
        <v>844718.83054388</v>
      </c>
      <c r="I66" s="6"/>
      <c r="J66" s="6">
        <v>808886.66591841495</v>
      </c>
      <c r="K66" s="6"/>
      <c r="L66" s="6">
        <v>859107.27386018599</v>
      </c>
      <c r="M66" s="6"/>
      <c r="N66" s="6">
        <v>867111.92901414097</v>
      </c>
      <c r="O66" s="6"/>
      <c r="P66" s="6">
        <v>910314.12216499203</v>
      </c>
      <c r="Q66" s="6"/>
      <c r="R66" s="6">
        <v>914694.63537611405</v>
      </c>
      <c r="S66" s="6"/>
      <c r="T66" s="6">
        <v>930966.067050079</v>
      </c>
      <c r="U66" s="6">
        <v>968396.24164706504</v>
      </c>
      <c r="V66" s="6">
        <v>980350.04294207098</v>
      </c>
      <c r="W66" s="6">
        <v>988434.79784996901</v>
      </c>
      <c r="X66" s="6">
        <v>1023477.7986969</v>
      </c>
      <c r="Y66" s="6">
        <v>1048805.0657860299</v>
      </c>
      <c r="Z66" s="6">
        <v>1066689.3036658501</v>
      </c>
      <c r="AA66" s="6">
        <v>1094358.9090793901</v>
      </c>
      <c r="AB66" s="6">
        <v>1093736.3344787001</v>
      </c>
      <c r="AC66" s="6">
        <v>1163062.1411395101</v>
      </c>
      <c r="AD66" s="6">
        <v>1173442.13064748</v>
      </c>
      <c r="AE66" s="6">
        <v>1161764.5839206099</v>
      </c>
      <c r="AF66" s="6">
        <v>1150190.7742675601</v>
      </c>
      <c r="AG66" s="6">
        <v>1194656.9934058301</v>
      </c>
      <c r="AH66" s="6">
        <v>1205824.8048324401</v>
      </c>
      <c r="AI66">
        <v>1215229.6221561001</v>
      </c>
      <c r="AJ66">
        <v>1757828.9575851001</v>
      </c>
      <c r="AK66">
        <v>1737687.673972229</v>
      </c>
      <c r="AL66">
        <v>1767406.8271591207</v>
      </c>
      <c r="AM66">
        <v>1726285.12907696</v>
      </c>
      <c r="AN66">
        <v>1834064.3175308525</v>
      </c>
      <c r="AO66">
        <v>1791043.9620609134</v>
      </c>
    </row>
    <row r="67" spans="1:41">
      <c r="A67" s="13" t="s">
        <v>140</v>
      </c>
      <c r="B67" s="7">
        <v>8576810</v>
      </c>
      <c r="C67" s="7" t="s">
        <v>33</v>
      </c>
      <c r="D67" s="6">
        <v>8840461.1099999994</v>
      </c>
      <c r="E67" s="6" t="s">
        <v>33</v>
      </c>
      <c r="F67" s="5">
        <v>9390467.1365245208</v>
      </c>
      <c r="G67" s="6" t="s">
        <v>33</v>
      </c>
      <c r="H67" s="6">
        <v>10002323.827347901</v>
      </c>
      <c r="I67" s="6" t="s">
        <v>33</v>
      </c>
      <c r="J67" s="6">
        <v>10732927.8515458</v>
      </c>
      <c r="K67" s="6" t="s">
        <v>33</v>
      </c>
      <c r="L67" s="6">
        <v>11213560.788244</v>
      </c>
      <c r="M67" s="6" t="s">
        <v>33</v>
      </c>
      <c r="N67" s="6">
        <v>11901664.3329465</v>
      </c>
      <c r="O67" s="6" t="s">
        <v>33</v>
      </c>
      <c r="P67" s="6">
        <v>12575314.3482104</v>
      </c>
      <c r="Q67" s="6" t="s">
        <v>33</v>
      </c>
      <c r="R67" s="6">
        <v>13364619.146113999</v>
      </c>
      <c r="S67" s="6" t="s">
        <v>33</v>
      </c>
      <c r="T67" s="6">
        <v>13929923.811754599</v>
      </c>
      <c r="U67" s="6">
        <v>14079015.130700201</v>
      </c>
      <c r="V67" s="6">
        <v>14752591.445652399</v>
      </c>
      <c r="W67" s="6">
        <v>14867537.295297701</v>
      </c>
      <c r="X67" s="6">
        <v>15586459.2706869</v>
      </c>
      <c r="Y67" s="6">
        <v>15657200.7848104</v>
      </c>
      <c r="Z67" s="6">
        <v>16408483.166104199</v>
      </c>
      <c r="AA67" s="6">
        <v>16911337.8289393</v>
      </c>
      <c r="AB67" s="6">
        <v>17607467.017792001</v>
      </c>
      <c r="AC67" s="6">
        <v>17892394.724001002</v>
      </c>
      <c r="AD67" s="6">
        <v>18687298.599796601</v>
      </c>
      <c r="AE67" s="6">
        <v>18917502.267450299</v>
      </c>
      <c r="AF67" s="6">
        <v>19523565.3462088</v>
      </c>
      <c r="AG67" s="6">
        <v>19771988.5391411</v>
      </c>
      <c r="AH67" s="6">
        <v>20592257.874653399</v>
      </c>
      <c r="AI67">
        <v>21154978.734264001</v>
      </c>
      <c r="AJ67">
        <v>23259533.524539098</v>
      </c>
      <c r="AK67">
        <v>23443855.922757436</v>
      </c>
      <c r="AL67">
        <v>24308423.73095458</v>
      </c>
      <c r="AM67">
        <v>24537842.863147199</v>
      </c>
      <c r="AN67">
        <v>25173385.021386098</v>
      </c>
      <c r="AO67">
        <f t="shared" ref="AO67" si="16">IF(OR(ISNUMBER(AO53),ISNUMBER(AO66)),SUM(AO53)+SUM(AO66),"")</f>
        <v>25462742.210478228</v>
      </c>
    </row>
    <row r="68" spans="1:41">
      <c r="A68" s="13"/>
      <c r="B68" s="7"/>
      <c r="C68" s="7"/>
      <c r="D68" s="6"/>
      <c r="E68" s="6"/>
      <c r="F68" s="5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</row>
    <row r="69" spans="1:41">
      <c r="A69" s="12" t="s">
        <v>91</v>
      </c>
      <c r="B69" s="7"/>
      <c r="C69" s="7"/>
      <c r="D69" s="6"/>
      <c r="E69" s="6"/>
      <c r="F69" s="5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</row>
    <row r="70" spans="1:41">
      <c r="A70" s="20" t="s">
        <v>92</v>
      </c>
      <c r="B70" s="7"/>
      <c r="C70" s="7"/>
      <c r="D70" s="6"/>
      <c r="E70" s="6"/>
      <c r="F70" s="5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</row>
    <row r="71" spans="1:41">
      <c r="A71" s="20" t="s">
        <v>93</v>
      </c>
      <c r="B71" s="7"/>
      <c r="C71" s="7"/>
      <c r="D71" s="6"/>
      <c r="E71" s="6"/>
      <c r="F71" s="5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</row>
    <row r="72" spans="1:41">
      <c r="A72" s="13" t="s">
        <v>94</v>
      </c>
      <c r="B72" s="7">
        <v>493600</v>
      </c>
      <c r="C72" s="7"/>
      <c r="D72" s="6">
        <v>546684.4</v>
      </c>
      <c r="E72" s="6"/>
      <c r="F72" s="5">
        <v>523166.4</v>
      </c>
      <c r="G72" s="6"/>
      <c r="H72" s="6">
        <v>572606.69999999995</v>
      </c>
      <c r="I72" s="6"/>
      <c r="J72" s="6">
        <v>564903.5</v>
      </c>
      <c r="K72" s="6"/>
      <c r="L72" s="6">
        <v>640375.6</v>
      </c>
      <c r="M72" s="6"/>
      <c r="N72" s="6">
        <v>642664.4</v>
      </c>
      <c r="O72" s="6"/>
      <c r="P72" s="6">
        <v>659725</v>
      </c>
      <c r="Q72" s="6"/>
      <c r="R72" s="6">
        <v>714315.03</v>
      </c>
      <c r="S72" s="6"/>
      <c r="T72" s="6">
        <v>660558.5</v>
      </c>
      <c r="U72" s="6">
        <v>767922.7</v>
      </c>
      <c r="V72" s="6">
        <v>816433.4</v>
      </c>
      <c r="W72" s="6">
        <v>813811.1</v>
      </c>
      <c r="X72" s="6">
        <v>805552.7</v>
      </c>
      <c r="Y72" s="6">
        <v>808410.5</v>
      </c>
      <c r="Z72" s="6">
        <v>842813.3</v>
      </c>
      <c r="AA72" s="6">
        <v>889638.8</v>
      </c>
      <c r="AB72" s="6">
        <v>840663.1</v>
      </c>
      <c r="AC72" s="6">
        <v>902825.8</v>
      </c>
      <c r="AD72" s="6">
        <v>934991.2</v>
      </c>
      <c r="AE72" s="6">
        <v>943443.1</v>
      </c>
      <c r="AF72" s="6">
        <v>929743.42985485995</v>
      </c>
      <c r="AG72" s="6">
        <v>1031676.85</v>
      </c>
      <c r="AH72" s="6">
        <v>1038508.85074447</v>
      </c>
      <c r="AI72">
        <v>1051248.3</v>
      </c>
      <c r="AJ72">
        <v>1595504.3808844101</v>
      </c>
      <c r="AK72">
        <v>1576328.7894083899</v>
      </c>
      <c r="AL72">
        <v>1621899.9054983105</v>
      </c>
      <c r="AM72">
        <v>1619663.8039800001</v>
      </c>
      <c r="AN72">
        <v>1682181.4788750627</v>
      </c>
      <c r="AO72">
        <v>1699959.4593272842</v>
      </c>
    </row>
    <row r="73" spans="1:41" ht="30">
      <c r="A73" s="13" t="s">
        <v>95</v>
      </c>
      <c r="B73" s="7"/>
      <c r="C73" s="7"/>
      <c r="D73" s="6"/>
      <c r="E73" s="6"/>
      <c r="F73" s="5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>
        <v>855655.4</v>
      </c>
      <c r="AG73" s="6">
        <v>961411.95</v>
      </c>
      <c r="AH73" s="6">
        <v>957629.74491432996</v>
      </c>
      <c r="AI73">
        <v>968818.5</v>
      </c>
      <c r="AJ73">
        <v>1506158.4499236001</v>
      </c>
      <c r="AK73">
        <v>1486569.4560877399</v>
      </c>
      <c r="AL73">
        <v>1531194.9054983105</v>
      </c>
      <c r="AM73">
        <v>1529284.50398</v>
      </c>
      <c r="AN73">
        <v>1585647.9788750627</v>
      </c>
      <c r="AO73">
        <v>1602845.5593272843</v>
      </c>
    </row>
    <row r="74" spans="1:41">
      <c r="A74" s="21" t="s">
        <v>96</v>
      </c>
      <c r="B74" s="7"/>
      <c r="C74" s="7"/>
      <c r="D74" s="6"/>
      <c r="E74" s="6"/>
      <c r="F74" s="5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>
        <v>70264.899999999994</v>
      </c>
      <c r="AH74" s="6">
        <v>80879.105830140004</v>
      </c>
      <c r="AI74">
        <v>82429.8</v>
      </c>
      <c r="AJ74">
        <v>89345.930960810001</v>
      </c>
      <c r="AK74">
        <v>89759.33332065001</v>
      </c>
      <c r="AL74">
        <v>90705</v>
      </c>
      <c r="AM74">
        <v>90379.3</v>
      </c>
      <c r="AN74">
        <v>96533.5</v>
      </c>
      <c r="AO74">
        <v>97113.9</v>
      </c>
    </row>
    <row r="75" spans="1:41">
      <c r="A75" s="21" t="s">
        <v>97</v>
      </c>
      <c r="B75" s="7">
        <v>143340</v>
      </c>
      <c r="C75" s="7"/>
      <c r="D75" s="6">
        <v>170857.2</v>
      </c>
      <c r="E75" s="6"/>
      <c r="F75" s="5">
        <v>159139.6</v>
      </c>
      <c r="G75" s="6"/>
      <c r="H75" s="6">
        <v>180912.7</v>
      </c>
      <c r="I75" s="6"/>
      <c r="J75" s="6">
        <v>203940.5</v>
      </c>
      <c r="K75" s="6"/>
      <c r="L75" s="6">
        <v>226171.6</v>
      </c>
      <c r="M75" s="6"/>
      <c r="N75" s="6">
        <v>256933</v>
      </c>
      <c r="O75" s="6"/>
      <c r="P75" s="6">
        <v>285886</v>
      </c>
      <c r="Q75" s="6"/>
      <c r="R75" s="6">
        <v>297295.05014692602</v>
      </c>
      <c r="S75" s="6"/>
      <c r="T75" s="6">
        <v>365048.8</v>
      </c>
      <c r="U75" s="6">
        <v>368718.3</v>
      </c>
      <c r="V75" s="6">
        <v>367250.6</v>
      </c>
      <c r="W75" s="6">
        <v>375362.2</v>
      </c>
      <c r="X75" s="6">
        <v>405792.7</v>
      </c>
      <c r="Y75" s="6">
        <v>423734.7</v>
      </c>
      <c r="Z75" s="6">
        <v>424277.4</v>
      </c>
      <c r="AA75" s="6">
        <v>430203.3</v>
      </c>
      <c r="AB75" s="6">
        <v>477678.1</v>
      </c>
      <c r="AC75" s="6">
        <v>451241.1</v>
      </c>
      <c r="AD75" s="6">
        <v>446094.7</v>
      </c>
      <c r="AE75" s="6">
        <v>444634.7</v>
      </c>
      <c r="AF75" s="6">
        <v>454877.62552027998</v>
      </c>
      <c r="AG75" s="6">
        <v>456563.18</v>
      </c>
      <c r="AH75" s="6">
        <v>455554.34903494001</v>
      </c>
      <c r="AI75">
        <v>455500.9</v>
      </c>
      <c r="AJ75">
        <v>474688.19968025998</v>
      </c>
      <c r="AK75">
        <v>464589.93787140999</v>
      </c>
      <c r="AL75">
        <v>448802.82858207886</v>
      </c>
      <c r="AM75">
        <v>455961.33640500001</v>
      </c>
      <c r="AN75">
        <v>468075.68083738047</v>
      </c>
      <c r="AO75">
        <v>463520.12536390673</v>
      </c>
    </row>
    <row r="76" spans="1:41">
      <c r="A76" s="13" t="s">
        <v>98</v>
      </c>
      <c r="B76" s="7"/>
      <c r="C76" s="7"/>
      <c r="D76" s="6"/>
      <c r="E76" s="6"/>
      <c r="F76" s="5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</row>
    <row r="77" spans="1:41">
      <c r="A77" s="13" t="s">
        <v>99</v>
      </c>
      <c r="B77" s="7">
        <v>40430</v>
      </c>
      <c r="C77" s="7"/>
      <c r="D77" s="6">
        <v>29117.54</v>
      </c>
      <c r="E77" s="6"/>
      <c r="F77" s="5">
        <v>29117.54</v>
      </c>
      <c r="G77" s="6"/>
      <c r="H77" s="6">
        <v>29117.54</v>
      </c>
      <c r="I77" s="6"/>
      <c r="J77" s="6">
        <v>29117.54</v>
      </c>
      <c r="K77" s="6"/>
      <c r="L77" s="6">
        <v>8892.5</v>
      </c>
      <c r="M77" s="6"/>
      <c r="N77" s="6">
        <v>8892.5</v>
      </c>
      <c r="O77" s="6"/>
      <c r="P77" s="6">
        <v>8892.5</v>
      </c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</row>
    <row r="78" spans="1:41">
      <c r="A78" s="13" t="s">
        <v>141</v>
      </c>
      <c r="B78" s="6">
        <v>596510</v>
      </c>
      <c r="C78" s="6" t="s">
        <v>33</v>
      </c>
      <c r="D78" s="6">
        <v>688424.06</v>
      </c>
      <c r="E78" s="6" t="s">
        <v>33</v>
      </c>
      <c r="F78" s="5">
        <v>653188.46</v>
      </c>
      <c r="G78" s="6" t="s">
        <v>33</v>
      </c>
      <c r="H78" s="6">
        <v>724401.86</v>
      </c>
      <c r="I78" s="6" t="s">
        <v>33</v>
      </c>
      <c r="J78" s="6">
        <v>739726.46</v>
      </c>
      <c r="K78" s="6" t="s">
        <v>33</v>
      </c>
      <c r="L78" s="6">
        <v>857654.7</v>
      </c>
      <c r="M78" s="6" t="s">
        <v>33</v>
      </c>
      <c r="N78" s="6">
        <v>890704.9</v>
      </c>
      <c r="O78" s="6" t="s">
        <v>33</v>
      </c>
      <c r="P78" s="6">
        <v>936718.5</v>
      </c>
      <c r="Q78" s="6" t="s">
        <v>33</v>
      </c>
      <c r="R78" s="6">
        <v>1011610.0801469299</v>
      </c>
      <c r="S78" s="6" t="s">
        <v>33</v>
      </c>
      <c r="T78" s="6">
        <v>1025607.3</v>
      </c>
      <c r="U78" s="6">
        <v>1136641</v>
      </c>
      <c r="V78" s="6">
        <v>1183684</v>
      </c>
      <c r="W78" s="6">
        <v>1189173.3</v>
      </c>
      <c r="X78" s="6">
        <v>1211345.3999999999</v>
      </c>
      <c r="Y78" s="6">
        <v>1232145.2</v>
      </c>
      <c r="Z78" s="6">
        <v>1267090.7</v>
      </c>
      <c r="AA78" s="6">
        <v>1319842.1000000001</v>
      </c>
      <c r="AB78" s="6">
        <v>1318341.2</v>
      </c>
      <c r="AC78" s="6">
        <v>1354066.9</v>
      </c>
      <c r="AD78" s="6">
        <v>1381085.9</v>
      </c>
      <c r="AE78" s="6">
        <v>1388077.8</v>
      </c>
      <c r="AF78" s="6">
        <v>1384621.0553751399</v>
      </c>
      <c r="AG78" s="6">
        <v>1488240.03</v>
      </c>
      <c r="AH78" s="6">
        <v>1494063.1997794099</v>
      </c>
      <c r="AI78">
        <v>1506749.2</v>
      </c>
      <c r="AJ78">
        <v>2070192.58056467</v>
      </c>
      <c r="AK78">
        <v>2040918.7272798</v>
      </c>
      <c r="AL78">
        <v>2070702.7340803894</v>
      </c>
      <c r="AM78">
        <v>2075625.140385</v>
      </c>
      <c r="AN78">
        <v>2150257.1597124431</v>
      </c>
      <c r="AO78">
        <f t="shared" ref="AO78" si="17">IF(OR(ISNUMBER(AO72),ISNUMBER(AO75),ISNUMBER(AO76),ISNUMBER(AO77)),SUM(AO72,AO75,AO76)-SUM(AO77),"")</f>
        <v>2163479.5846911911</v>
      </c>
    </row>
    <row r="79" spans="1:41">
      <c r="A79" s="13" t="s">
        <v>100</v>
      </c>
      <c r="B79" s="7">
        <v>6968500</v>
      </c>
      <c r="C79" s="6"/>
      <c r="D79" s="6">
        <v>6323982.2000000002</v>
      </c>
      <c r="E79" s="6"/>
      <c r="F79" s="5">
        <v>6641785.5999999996</v>
      </c>
      <c r="G79" s="6"/>
      <c r="H79" s="6">
        <v>6948287.7000000002</v>
      </c>
      <c r="I79" s="6"/>
      <c r="J79" s="6">
        <v>7436673.2999999998</v>
      </c>
      <c r="K79" s="6"/>
      <c r="L79" s="6">
        <v>7754074.2999999998</v>
      </c>
      <c r="M79" s="6"/>
      <c r="N79" s="6">
        <v>8282533.9000000004</v>
      </c>
      <c r="O79" s="6"/>
      <c r="P79" s="6">
        <v>8734473.8000000007</v>
      </c>
      <c r="Q79" s="6"/>
      <c r="R79" s="6">
        <v>9257398.1999999993</v>
      </c>
      <c r="S79" s="6"/>
      <c r="T79" s="6">
        <v>9763980.4000000004</v>
      </c>
      <c r="U79" s="6">
        <v>9965345.5999999996</v>
      </c>
      <c r="V79" s="6">
        <v>10079056.6</v>
      </c>
      <c r="W79" s="6">
        <v>10204394.9</v>
      </c>
      <c r="X79" s="6">
        <v>10472241.300000001</v>
      </c>
      <c r="Y79" s="6">
        <v>10858904.300000001</v>
      </c>
      <c r="Z79" s="6">
        <v>10895462.4</v>
      </c>
      <c r="AA79" s="6">
        <v>11052565.199999999</v>
      </c>
      <c r="AB79" s="6">
        <v>11326477.199999999</v>
      </c>
      <c r="AC79" s="6">
        <v>11601113.5</v>
      </c>
      <c r="AD79" s="6">
        <v>11934327.199999999</v>
      </c>
      <c r="AE79" s="6">
        <v>12374529.9</v>
      </c>
      <c r="AF79" s="6">
        <v>12492363.199999999</v>
      </c>
      <c r="AG79" s="6">
        <v>13047100.210000001</v>
      </c>
      <c r="AH79" s="6">
        <v>13395415.2576786</v>
      </c>
      <c r="AI79">
        <v>13681953.5</v>
      </c>
      <c r="AJ79">
        <v>15543589.963356201</v>
      </c>
      <c r="AK79">
        <v>15961086.096051501</v>
      </c>
      <c r="AL79">
        <v>16192436.33357955</v>
      </c>
      <c r="AM79">
        <v>16385847.445007</v>
      </c>
      <c r="AN79">
        <v>16351541.474016843</v>
      </c>
      <c r="AO79">
        <v>16826467.664070819</v>
      </c>
    </row>
    <row r="80" spans="1:41">
      <c r="A80" s="13" t="s">
        <v>101</v>
      </c>
      <c r="B80" s="7"/>
      <c r="C80" s="6"/>
      <c r="D80" s="6"/>
      <c r="E80" s="6"/>
      <c r="F80" s="5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>
        <v>23723526.100000001</v>
      </c>
      <c r="AJ80">
        <v>23796467.699999999</v>
      </c>
      <c r="AK80">
        <v>23983446.5513069</v>
      </c>
      <c r="AL80">
        <v>25011314.199999999</v>
      </c>
      <c r="AM80">
        <v>25259480.199999999</v>
      </c>
      <c r="AN80">
        <v>25693699.199999999</v>
      </c>
      <c r="AO80">
        <v>25931122.100000001</v>
      </c>
    </row>
    <row r="81" spans="1:41">
      <c r="A81" s="13" t="s">
        <v>102</v>
      </c>
      <c r="B81" s="7"/>
      <c r="C81" s="6"/>
      <c r="D81" s="6"/>
      <c r="E81" s="6"/>
      <c r="F81" s="5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>
        <v>4335866.71</v>
      </c>
      <c r="AG81" s="6">
        <v>4191689.38</v>
      </c>
      <c r="AH81" s="6">
        <v>4256589.6859999998</v>
      </c>
      <c r="AI81">
        <v>4073146.7</v>
      </c>
      <c r="AJ81">
        <v>3765590.46</v>
      </c>
      <c r="AK81">
        <v>3791632</v>
      </c>
      <c r="AL81">
        <v>3993507</v>
      </c>
      <c r="AM81">
        <v>4052910.79</v>
      </c>
      <c r="AN81">
        <v>4176818.5</v>
      </c>
      <c r="AO81">
        <v>4092895.5</v>
      </c>
    </row>
    <row r="82" spans="1:41">
      <c r="A82" s="13" t="s">
        <v>103</v>
      </c>
      <c r="B82" s="7"/>
      <c r="C82" s="6"/>
      <c r="D82" s="6"/>
      <c r="E82" s="6"/>
      <c r="F82" s="5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>
        <v>2239644.5099999998</v>
      </c>
      <c r="AG82" s="6">
        <v>2323659.9900000002</v>
      </c>
      <c r="AH82" s="6">
        <v>2571100.2599999998</v>
      </c>
      <c r="AI82">
        <v>2494501.3679999998</v>
      </c>
      <c r="AJ82">
        <v>2445665.04</v>
      </c>
      <c r="AK82">
        <v>2473628</v>
      </c>
      <c r="AL82">
        <v>2620927</v>
      </c>
      <c r="AM82">
        <v>2620076.61</v>
      </c>
      <c r="AN82">
        <v>2828046.5</v>
      </c>
      <c r="AO82">
        <v>2813712.97</v>
      </c>
    </row>
    <row r="83" spans="1:41">
      <c r="A83" s="13" t="s">
        <v>104</v>
      </c>
      <c r="B83" s="7"/>
      <c r="C83" s="6"/>
      <c r="D83" s="6"/>
      <c r="E83" s="6"/>
      <c r="F83" s="5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>
        <v>15611079.789999999</v>
      </c>
      <c r="AG83" s="6">
        <v>15756360.74</v>
      </c>
      <c r="AH83" s="6">
        <v>16365436.76</v>
      </c>
      <c r="AI83">
        <v>16482084.1</v>
      </c>
      <c r="AJ83">
        <v>16661813.880000001</v>
      </c>
      <c r="AK83">
        <v>16931935</v>
      </c>
      <c r="AL83">
        <v>17402058</v>
      </c>
      <c r="AM83">
        <v>17685408.219999999</v>
      </c>
      <c r="AN83">
        <v>18013141.5</v>
      </c>
      <c r="AO83">
        <v>18262289.719999999</v>
      </c>
    </row>
    <row r="84" spans="1:41">
      <c r="A84" s="13" t="s">
        <v>105</v>
      </c>
      <c r="B84" s="7"/>
      <c r="C84" s="6"/>
      <c r="D84" s="6"/>
      <c r="E84" s="6"/>
      <c r="F84" s="5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>
        <v>14174854.58</v>
      </c>
      <c r="AG84" s="6">
        <v>14619386.16</v>
      </c>
      <c r="AH84" s="6">
        <v>14984331.573000001</v>
      </c>
      <c r="AI84">
        <v>14959479.6</v>
      </c>
      <c r="AJ84">
        <v>15117061.640000001</v>
      </c>
      <c r="AK84">
        <v>15350342</v>
      </c>
      <c r="AL84">
        <v>15861587</v>
      </c>
      <c r="AM84">
        <v>16037026.75</v>
      </c>
      <c r="AN84">
        <v>16623332.300000001</v>
      </c>
      <c r="AO84">
        <v>16818971.539999999</v>
      </c>
    </row>
    <row r="85" spans="1:41">
      <c r="A85" s="13" t="s">
        <v>106</v>
      </c>
      <c r="B85" s="7">
        <v>2020090</v>
      </c>
      <c r="C85" s="6"/>
      <c r="D85" s="6">
        <v>2280709.2999999998</v>
      </c>
      <c r="E85" s="6"/>
      <c r="F85" s="5">
        <v>2377027.7000000002</v>
      </c>
      <c r="G85" s="6"/>
      <c r="H85" s="6">
        <v>2486127.2999999998</v>
      </c>
      <c r="I85" s="6"/>
      <c r="J85" s="6">
        <v>2673770</v>
      </c>
      <c r="K85" s="6"/>
      <c r="L85" s="6">
        <v>2862830</v>
      </c>
      <c r="M85" s="6"/>
      <c r="N85" s="6">
        <v>3169150</v>
      </c>
      <c r="O85" s="6"/>
      <c r="P85" s="6">
        <v>4487601.3</v>
      </c>
      <c r="Q85" s="6"/>
      <c r="R85" s="6">
        <v>4776989.2</v>
      </c>
      <c r="S85" s="6"/>
      <c r="T85" s="6">
        <v>5054847.9000000004</v>
      </c>
      <c r="U85" s="6">
        <v>5041727.2</v>
      </c>
      <c r="V85" s="6">
        <v>5257618.0999999996</v>
      </c>
      <c r="W85" s="6">
        <v>5304145.5999999996</v>
      </c>
      <c r="X85" s="6">
        <v>5489300.4000000004</v>
      </c>
      <c r="Y85" s="6">
        <v>5434713.7000000002</v>
      </c>
      <c r="Z85" s="6">
        <v>5279485.3</v>
      </c>
      <c r="AA85" s="6">
        <v>5347411.3</v>
      </c>
      <c r="AB85" s="6">
        <v>5421554.0999999996</v>
      </c>
      <c r="AC85" s="6">
        <v>5774119.2000000002</v>
      </c>
      <c r="AD85" s="6">
        <v>6144576.4000000004</v>
      </c>
      <c r="AE85" s="6">
        <v>6222146.5999999996</v>
      </c>
      <c r="AF85" s="6">
        <v>6552982.9000000004</v>
      </c>
      <c r="AG85" s="6">
        <v>6840558.5999999996</v>
      </c>
      <c r="AH85" s="6">
        <v>5200230.5</v>
      </c>
      <c r="AI85">
        <v>5550587.2999999998</v>
      </c>
      <c r="AJ85">
        <v>5553312.4000000004</v>
      </c>
      <c r="AK85">
        <v>5647747.9000000004</v>
      </c>
      <c r="AL85">
        <v>5371598</v>
      </c>
      <c r="AM85">
        <v>5975197.2999999998</v>
      </c>
      <c r="AN85">
        <v>6087924.5</v>
      </c>
      <c r="AO85">
        <v>6361879.2999999998</v>
      </c>
    </row>
    <row r="86" spans="1:41">
      <c r="A86" s="20" t="s">
        <v>107</v>
      </c>
      <c r="B86" s="7"/>
      <c r="C86" s="6"/>
      <c r="D86" s="6"/>
      <c r="E86" s="6"/>
      <c r="F86" s="5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</row>
    <row r="87" spans="1:41">
      <c r="A87" s="13" t="s">
        <v>108</v>
      </c>
      <c r="B87" s="7">
        <v>1755220</v>
      </c>
      <c r="C87" s="6"/>
      <c r="D87" s="6">
        <v>1891313.8</v>
      </c>
      <c r="E87" s="6"/>
      <c r="F87" s="5">
        <v>1952348.7</v>
      </c>
      <c r="G87" s="6"/>
      <c r="H87" s="6">
        <v>2097125.9</v>
      </c>
      <c r="I87" s="6"/>
      <c r="J87" s="6">
        <v>2143491.5</v>
      </c>
      <c r="K87" s="6"/>
      <c r="L87" s="6">
        <v>2239891.9</v>
      </c>
      <c r="M87" s="6"/>
      <c r="N87" s="6">
        <v>2128825.9</v>
      </c>
      <c r="O87" s="6"/>
      <c r="P87" s="6">
        <v>2022148.2</v>
      </c>
      <c r="Q87" s="6"/>
      <c r="R87" s="6">
        <v>2106115</v>
      </c>
      <c r="S87" s="6"/>
      <c r="T87" s="6">
        <v>1958334.3</v>
      </c>
      <c r="U87" s="6">
        <v>1866534.3</v>
      </c>
      <c r="V87" s="6">
        <v>2103736.9</v>
      </c>
      <c r="W87" s="6">
        <v>2349832</v>
      </c>
      <c r="X87" s="6">
        <v>2427935</v>
      </c>
      <c r="Y87" s="6">
        <v>2329919.5</v>
      </c>
      <c r="Z87" s="6">
        <v>2836644.2</v>
      </c>
      <c r="AA87" s="6">
        <v>3187247.7</v>
      </c>
      <c r="AB87" s="6">
        <v>3589455.5</v>
      </c>
      <c r="AC87" s="6">
        <v>3553540.6</v>
      </c>
      <c r="AD87" s="6">
        <v>3907792.9</v>
      </c>
      <c r="AE87" s="6">
        <v>3852170.3</v>
      </c>
      <c r="AF87" s="6">
        <v>3858637</v>
      </c>
      <c r="AG87" s="6">
        <v>3727802.1</v>
      </c>
      <c r="AH87" s="6">
        <v>3779767.7</v>
      </c>
      <c r="AI87">
        <v>3501822.2</v>
      </c>
      <c r="AJ87">
        <v>3275148.2</v>
      </c>
      <c r="AK87">
        <v>3360737</v>
      </c>
      <c r="AL87">
        <v>3530998.2</v>
      </c>
      <c r="AM87">
        <v>3586194.4</v>
      </c>
      <c r="AN87">
        <v>3609570.3</v>
      </c>
      <c r="AO87">
        <v>3663357.5</v>
      </c>
    </row>
    <row r="88" spans="1:41">
      <c r="A88" s="13" t="s">
        <v>109</v>
      </c>
      <c r="B88" s="7">
        <v>3665920</v>
      </c>
      <c r="C88" s="6"/>
      <c r="D88" s="6">
        <v>3955487.3</v>
      </c>
      <c r="E88" s="6"/>
      <c r="F88" s="5">
        <v>2328314.7000000002</v>
      </c>
      <c r="G88" s="6"/>
      <c r="H88" s="6">
        <v>4384948</v>
      </c>
      <c r="I88" s="6"/>
      <c r="J88" s="6">
        <v>4601252.4000000004</v>
      </c>
      <c r="K88" s="6"/>
      <c r="L88" s="6">
        <v>4874598.7</v>
      </c>
      <c r="M88" s="6"/>
      <c r="N88" s="6">
        <v>5353572</v>
      </c>
      <c r="O88" s="6"/>
      <c r="P88" s="6">
        <v>5947871</v>
      </c>
      <c r="Q88" s="6"/>
      <c r="R88" s="6">
        <v>5888689.0999999996</v>
      </c>
      <c r="S88" s="6"/>
      <c r="T88" s="6">
        <v>4402486.8</v>
      </c>
      <c r="U88" s="6">
        <v>4466212.5</v>
      </c>
      <c r="V88" s="6">
        <v>6219819.5</v>
      </c>
      <c r="W88" s="6">
        <v>6211185.2999999998</v>
      </c>
      <c r="X88" s="6">
        <v>6295814.2000000002</v>
      </c>
      <c r="Y88" s="6">
        <v>6379037.4000000004</v>
      </c>
      <c r="Z88" s="6">
        <v>6403812.2000000002</v>
      </c>
      <c r="AA88" s="6">
        <v>6597423.7000000002</v>
      </c>
      <c r="AB88" s="6">
        <v>6844690.0999999996</v>
      </c>
      <c r="AC88" s="6">
        <v>7007854.0999999996</v>
      </c>
      <c r="AD88" s="6">
        <v>7372502.7999999998</v>
      </c>
      <c r="AE88" s="6">
        <v>7454632.0999999996</v>
      </c>
      <c r="AF88" s="6">
        <v>7952327.5999999996</v>
      </c>
      <c r="AG88" s="6">
        <v>7988882</v>
      </c>
      <c r="AH88" s="6">
        <v>8101053.2999999998</v>
      </c>
      <c r="AI88">
        <v>8161741.5</v>
      </c>
      <c r="AJ88">
        <v>8313918.5999999996</v>
      </c>
      <c r="AK88">
        <v>8340795.7000000002</v>
      </c>
      <c r="AL88">
        <v>8689238.9000000004</v>
      </c>
      <c r="AM88">
        <v>8831332.1999999993</v>
      </c>
      <c r="AN88">
        <v>9261274.5</v>
      </c>
      <c r="AO88">
        <v>9104249.5</v>
      </c>
    </row>
    <row r="89" spans="1:41">
      <c r="A89" s="13" t="s">
        <v>110</v>
      </c>
      <c r="B89" s="7">
        <v>513440</v>
      </c>
      <c r="C89" s="6"/>
      <c r="D89" s="6">
        <v>501557.7</v>
      </c>
      <c r="E89" s="6"/>
      <c r="F89" s="5">
        <v>525189.6</v>
      </c>
      <c r="G89" s="6"/>
      <c r="H89" s="6">
        <v>513712.2</v>
      </c>
      <c r="I89" s="6"/>
      <c r="J89" s="6">
        <v>633652.6</v>
      </c>
      <c r="K89" s="6"/>
      <c r="L89" s="6">
        <v>621723.19999999995</v>
      </c>
      <c r="M89" s="6"/>
      <c r="N89" s="6">
        <v>741485.2</v>
      </c>
      <c r="O89" s="6"/>
      <c r="P89" s="6">
        <v>743030.9</v>
      </c>
      <c r="Q89" s="6"/>
      <c r="R89" s="6">
        <v>893399.9</v>
      </c>
      <c r="S89" s="6"/>
      <c r="T89" s="6">
        <v>939114.1</v>
      </c>
      <c r="U89" s="6">
        <v>1108735.1000000001</v>
      </c>
      <c r="V89" s="6">
        <v>1124251.3999999999</v>
      </c>
      <c r="W89" s="6">
        <v>1162882.8999999999</v>
      </c>
      <c r="X89" s="6">
        <v>943313.3</v>
      </c>
      <c r="Y89" s="6">
        <v>925109</v>
      </c>
      <c r="Z89" s="6">
        <v>961166.3</v>
      </c>
      <c r="AA89" s="6">
        <v>944404.3</v>
      </c>
      <c r="AB89" s="6">
        <v>887341.2</v>
      </c>
      <c r="AC89" s="6">
        <v>950853.5</v>
      </c>
      <c r="AD89" s="6">
        <v>992051.4</v>
      </c>
      <c r="AE89" s="6">
        <v>1011503</v>
      </c>
      <c r="AF89" s="6">
        <v>1032737.8</v>
      </c>
      <c r="AG89" s="6">
        <v>1134408.6000000001</v>
      </c>
      <c r="AH89" s="6">
        <v>1252575.7</v>
      </c>
      <c r="AI89">
        <v>1343961.1</v>
      </c>
      <c r="AJ89">
        <v>1458588.6774553801</v>
      </c>
      <c r="AK89">
        <v>1561839.51863348</v>
      </c>
      <c r="AL89">
        <v>1826989</v>
      </c>
      <c r="AM89">
        <v>1836872.440012</v>
      </c>
      <c r="AN89">
        <v>1737730.1972386858</v>
      </c>
      <c r="AO89">
        <v>2124543.3412333378</v>
      </c>
    </row>
    <row r="90" spans="1:41">
      <c r="A90" s="13" t="s">
        <v>111</v>
      </c>
      <c r="B90" s="7">
        <v>124220</v>
      </c>
      <c r="C90" s="6"/>
      <c r="D90" s="6">
        <v>139750.39999999999</v>
      </c>
      <c r="E90" s="6"/>
      <c r="F90" s="5">
        <v>152810.29999999999</v>
      </c>
      <c r="G90" s="6"/>
      <c r="H90" s="6">
        <v>159171.79999999999</v>
      </c>
      <c r="I90" s="6"/>
      <c r="J90" s="6">
        <v>184328.6</v>
      </c>
      <c r="K90" s="6"/>
      <c r="L90" s="6">
        <v>194846.3</v>
      </c>
      <c r="M90" s="6"/>
      <c r="N90" s="6">
        <v>212536.1</v>
      </c>
      <c r="O90" s="6"/>
      <c r="P90" s="6">
        <v>228775.8</v>
      </c>
      <c r="Q90" s="6"/>
      <c r="R90" s="6">
        <v>252860.4</v>
      </c>
      <c r="S90" s="6"/>
      <c r="T90" s="6">
        <v>241568</v>
      </c>
      <c r="U90" s="6">
        <v>248675.6</v>
      </c>
      <c r="V90" s="6">
        <v>256676.8</v>
      </c>
      <c r="W90" s="6">
        <v>257744.9</v>
      </c>
      <c r="X90" s="6">
        <v>258953.7</v>
      </c>
      <c r="Y90" s="6">
        <v>263833</v>
      </c>
      <c r="Z90" s="6">
        <v>265496.09999999998</v>
      </c>
      <c r="AA90" s="6">
        <v>273170.59999999998</v>
      </c>
      <c r="AB90" s="6">
        <v>285396.09999999998</v>
      </c>
      <c r="AC90" s="6">
        <v>545673</v>
      </c>
      <c r="AD90" s="6">
        <v>560458.19999999995</v>
      </c>
      <c r="AE90" s="6">
        <v>562153.5</v>
      </c>
      <c r="AF90" s="6">
        <v>604281.9</v>
      </c>
      <c r="AG90" s="6">
        <v>616237.19999999995</v>
      </c>
      <c r="AH90" s="6">
        <v>643209.19999999995</v>
      </c>
      <c r="AI90">
        <v>667030</v>
      </c>
      <c r="AJ90">
        <v>813425.29284246103</v>
      </c>
      <c r="AK90">
        <v>829015.80846442329</v>
      </c>
      <c r="AL90">
        <v>851743.04445635155</v>
      </c>
      <c r="AM90">
        <v>845284.70877200004</v>
      </c>
      <c r="AN90">
        <v>867736.93927216413</v>
      </c>
      <c r="AO90">
        <v>904712.01127324533</v>
      </c>
    </row>
    <row r="91" spans="1:41">
      <c r="A91" s="13" t="s">
        <v>112</v>
      </c>
      <c r="B91" s="7">
        <v>136550</v>
      </c>
      <c r="C91" s="6"/>
      <c r="D91" s="6">
        <v>174653.6</v>
      </c>
      <c r="E91" s="6"/>
      <c r="F91" s="5">
        <v>186378.5</v>
      </c>
      <c r="G91" s="6"/>
      <c r="H91" s="6">
        <v>198657.6</v>
      </c>
      <c r="I91" s="6"/>
      <c r="J91" s="6">
        <v>214653.9</v>
      </c>
      <c r="K91" s="6"/>
      <c r="L91" s="6">
        <v>216759.1</v>
      </c>
      <c r="M91" s="6"/>
      <c r="N91" s="6">
        <v>231494.5</v>
      </c>
      <c r="O91" s="6"/>
      <c r="P91" s="6">
        <v>247960.6</v>
      </c>
      <c r="Q91" s="6"/>
      <c r="R91" s="6">
        <v>269474.90000000002</v>
      </c>
      <c r="S91" s="6"/>
      <c r="T91" s="6">
        <v>275390.5</v>
      </c>
      <c r="U91" s="6">
        <v>283293.8</v>
      </c>
      <c r="V91" s="6">
        <v>282614.8</v>
      </c>
      <c r="W91" s="6">
        <v>282183.7</v>
      </c>
      <c r="X91" s="6">
        <v>280779.3</v>
      </c>
      <c r="Y91" s="6">
        <v>243092.4</v>
      </c>
      <c r="Z91" s="6">
        <v>279208.90000000002</v>
      </c>
      <c r="AA91" s="6">
        <v>283381.8</v>
      </c>
      <c r="AB91" s="6">
        <v>301572.40000000002</v>
      </c>
      <c r="AC91" s="6">
        <v>374436.1</v>
      </c>
      <c r="AD91" s="6">
        <v>373433.1</v>
      </c>
      <c r="AE91" s="6">
        <v>403587.1</v>
      </c>
      <c r="AF91" s="6">
        <v>396437.5</v>
      </c>
      <c r="AG91" s="6">
        <v>399972</v>
      </c>
      <c r="AH91" s="6">
        <v>409096.3</v>
      </c>
      <c r="AI91">
        <v>421780</v>
      </c>
      <c r="AJ91">
        <v>406528.755915238</v>
      </c>
      <c r="AK91">
        <v>454924.78868234926</v>
      </c>
      <c r="AL91">
        <v>461516.12669605884</v>
      </c>
      <c r="AM91">
        <v>476729.72653799999</v>
      </c>
      <c r="AN91">
        <v>482711.69617203483</v>
      </c>
      <c r="AO91">
        <v>482997.45935688715</v>
      </c>
    </row>
    <row r="92" spans="1:41">
      <c r="A92" s="17" t="s">
        <v>113</v>
      </c>
      <c r="B92" s="7"/>
      <c r="C92" s="6"/>
      <c r="D92" s="6"/>
      <c r="E92" s="6"/>
      <c r="F92" s="5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</row>
    <row r="93" spans="1:41">
      <c r="A93" s="22" t="s">
        <v>114</v>
      </c>
      <c r="B93" s="7"/>
      <c r="C93" s="6"/>
      <c r="D93" s="6"/>
      <c r="E93" s="6"/>
      <c r="F93" s="5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J93">
        <v>16485408.440176699</v>
      </c>
      <c r="AK93">
        <v>16630391.575377431</v>
      </c>
      <c r="AL93">
        <v>17089685.364997696</v>
      </c>
      <c r="AM93">
        <v>17170527.329999998</v>
      </c>
      <c r="AN93">
        <v>17922465.587628596</v>
      </c>
      <c r="AO93">
        <v>18161082.758680083</v>
      </c>
    </row>
    <row r="94" spans="1:41">
      <c r="A94" s="22" t="s">
        <v>115</v>
      </c>
      <c r="B94" s="7"/>
      <c r="C94" s="6"/>
      <c r="D94" s="6"/>
      <c r="E94" s="6"/>
      <c r="F94" s="5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</row>
    <row r="95" spans="1:41">
      <c r="A95" s="22" t="s">
        <v>116</v>
      </c>
      <c r="B95" s="7" t="s">
        <v>33</v>
      </c>
      <c r="C95" s="6" t="s">
        <v>33</v>
      </c>
      <c r="D95" s="6" t="s">
        <v>33</v>
      </c>
      <c r="E95" s="6" t="s">
        <v>33</v>
      </c>
      <c r="F95" s="5" t="s">
        <v>33</v>
      </c>
      <c r="G95" s="6" t="s">
        <v>33</v>
      </c>
      <c r="H95" s="6" t="s">
        <v>33</v>
      </c>
      <c r="I95" s="6" t="s">
        <v>33</v>
      </c>
      <c r="J95" s="6" t="s">
        <v>33</v>
      </c>
      <c r="K95" s="6" t="s">
        <v>33</v>
      </c>
      <c r="L95" s="6" t="s">
        <v>33</v>
      </c>
      <c r="M95" s="6" t="s">
        <v>33</v>
      </c>
      <c r="N95" s="6" t="s">
        <v>33</v>
      </c>
      <c r="O95" s="6" t="s">
        <v>33</v>
      </c>
      <c r="P95" s="6" t="s">
        <v>33</v>
      </c>
      <c r="Q95" s="6" t="s">
        <v>33</v>
      </c>
      <c r="R95" s="6" t="s">
        <v>33</v>
      </c>
      <c r="S95" s="6" t="s">
        <v>33</v>
      </c>
      <c r="T95" s="6" t="s">
        <v>33</v>
      </c>
      <c r="U95" s="6" t="s">
        <v>33</v>
      </c>
      <c r="V95" s="6" t="s">
        <v>33</v>
      </c>
      <c r="W95" s="6" t="s">
        <v>33</v>
      </c>
      <c r="X95" s="6" t="s">
        <v>33</v>
      </c>
      <c r="Y95" s="6" t="s">
        <v>33</v>
      </c>
      <c r="Z95" s="6" t="s">
        <v>33</v>
      </c>
      <c r="AA95" s="6" t="s">
        <v>33</v>
      </c>
      <c r="AB95" s="6" t="s">
        <v>33</v>
      </c>
      <c r="AC95" s="6" t="s">
        <v>33</v>
      </c>
      <c r="AD95" s="6" t="s">
        <v>33</v>
      </c>
      <c r="AE95" s="6" t="s">
        <v>33</v>
      </c>
      <c r="AF95" s="6" t="s">
        <v>33</v>
      </c>
      <c r="AG95" s="6" t="s">
        <v>33</v>
      </c>
      <c r="AH95" s="6" t="s">
        <v>33</v>
      </c>
      <c r="AI95" t="s">
        <v>33</v>
      </c>
      <c r="AJ95" t="s">
        <v>33</v>
      </c>
      <c r="AK95" t="s">
        <v>33</v>
      </c>
      <c r="AL95" t="s">
        <v>33</v>
      </c>
      <c r="AM95" t="s">
        <v>33</v>
      </c>
      <c r="AN95" t="s">
        <v>33</v>
      </c>
      <c r="AO95" t="str">
        <f t="shared" ref="AO95" si="18">IF(OR(ISNUMBER(AO96),ISNUMBER(AO97),ISNUMBER(AO98),ISNUMBER(AO99),ISNUMBER(AO100)),SUM(AO96:AO100),"")</f>
        <v/>
      </c>
    </row>
    <row r="96" spans="1:41">
      <c r="A96" s="23" t="s">
        <v>117</v>
      </c>
      <c r="B96" s="7"/>
      <c r="C96" s="6"/>
      <c r="D96" s="6"/>
      <c r="E96" s="6"/>
      <c r="F96" s="5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</row>
    <row r="97" spans="1:41">
      <c r="A97" s="23" t="s">
        <v>118</v>
      </c>
      <c r="B97" s="7"/>
      <c r="C97" s="6"/>
      <c r="D97" s="6"/>
      <c r="E97" s="6"/>
      <c r="F97" s="5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</row>
    <row r="98" spans="1:41">
      <c r="A98" s="23" t="s">
        <v>119</v>
      </c>
      <c r="B98" s="7"/>
      <c r="C98" s="6"/>
      <c r="D98" s="6"/>
      <c r="E98" s="6"/>
      <c r="F98" s="5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</row>
    <row r="99" spans="1:41">
      <c r="A99" s="23" t="s">
        <v>120</v>
      </c>
      <c r="B99" s="7"/>
      <c r="C99" s="6"/>
      <c r="D99" s="6"/>
      <c r="E99" s="6"/>
      <c r="F99" s="5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</row>
    <row r="100" spans="1:41">
      <c r="A100" s="23" t="s">
        <v>121</v>
      </c>
      <c r="B100" s="7"/>
      <c r="C100" s="6"/>
      <c r="D100" s="6"/>
      <c r="E100" s="6"/>
      <c r="F100" s="5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</row>
    <row r="101" spans="1:41">
      <c r="A101" s="17" t="s">
        <v>122</v>
      </c>
      <c r="B101" s="7"/>
      <c r="C101" s="6"/>
      <c r="D101" s="6"/>
      <c r="E101" s="6"/>
      <c r="F101" s="5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J101">
        <v>840083.91069845995</v>
      </c>
      <c r="AK101">
        <v>784646.2</v>
      </c>
      <c r="AL101">
        <v>820486.9</v>
      </c>
      <c r="AM101">
        <v>838260</v>
      </c>
      <c r="AN101">
        <v>796674.64</v>
      </c>
      <c r="AO101">
        <v>724371.7</v>
      </c>
    </row>
    <row r="102" spans="1:41">
      <c r="A102" s="13" t="s">
        <v>123</v>
      </c>
      <c r="B102" s="7">
        <v>70600</v>
      </c>
      <c r="C102" s="6"/>
      <c r="D102" s="6">
        <v>78677</v>
      </c>
      <c r="E102" s="6"/>
      <c r="F102" s="5">
        <v>80185</v>
      </c>
      <c r="G102" s="6"/>
      <c r="H102" s="6">
        <v>77346</v>
      </c>
      <c r="I102" s="6"/>
      <c r="J102" s="6">
        <v>78048</v>
      </c>
      <c r="K102" s="6"/>
      <c r="L102" s="6">
        <v>66551</v>
      </c>
      <c r="M102" s="6"/>
      <c r="N102" s="6">
        <v>62500</v>
      </c>
      <c r="O102" s="6"/>
      <c r="P102" s="6">
        <v>80524</v>
      </c>
      <c r="Q102" s="6"/>
      <c r="R102" s="6">
        <v>84254</v>
      </c>
      <c r="S102" s="6"/>
      <c r="T102" s="6">
        <v>78903</v>
      </c>
      <c r="U102" s="6">
        <v>75280</v>
      </c>
      <c r="V102" s="6">
        <v>81094</v>
      </c>
      <c r="W102" s="6">
        <v>83947</v>
      </c>
      <c r="X102" s="6">
        <v>89470</v>
      </c>
      <c r="Y102" s="6">
        <v>98893</v>
      </c>
      <c r="Z102" s="6">
        <v>109975</v>
      </c>
      <c r="AA102" s="6">
        <v>92326</v>
      </c>
      <c r="AB102" s="6">
        <v>95707</v>
      </c>
      <c r="AC102" s="6">
        <v>97168.315000000002</v>
      </c>
      <c r="AD102" s="6">
        <v>99695.210999999996</v>
      </c>
      <c r="AE102" s="6">
        <v>117128.58100000001</v>
      </c>
      <c r="AF102" s="6">
        <v>117474.98299999999</v>
      </c>
      <c r="AG102" s="6">
        <v>133266.09400000001</v>
      </c>
      <c r="AH102" s="6">
        <v>146074.08300000001</v>
      </c>
      <c r="AI102">
        <v>157930.935</v>
      </c>
      <c r="AJ102">
        <v>169821</v>
      </c>
      <c r="AK102">
        <v>173111</v>
      </c>
      <c r="AL102">
        <v>183612</v>
      </c>
      <c r="AM102">
        <v>175924</v>
      </c>
      <c r="AN102">
        <v>190816</v>
      </c>
      <c r="AO102">
        <v>166341</v>
      </c>
    </row>
    <row r="103" spans="1:41">
      <c r="A103" s="13" t="s">
        <v>124</v>
      </c>
      <c r="B103" s="7"/>
      <c r="C103" s="6"/>
      <c r="D103" s="6"/>
      <c r="E103" s="6"/>
      <c r="F103" s="5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M103">
        <v>189553.8</v>
      </c>
      <c r="AN103">
        <v>137544.66757104002</v>
      </c>
      <c r="AO103">
        <v>143646.41524431002</v>
      </c>
    </row>
    <row r="104" spans="1:41">
      <c r="A104" s="13" t="s">
        <v>125</v>
      </c>
      <c r="B104" s="7">
        <v>27130</v>
      </c>
      <c r="C104" s="6"/>
      <c r="D104" s="6">
        <v>34730.29</v>
      </c>
      <c r="E104" s="6"/>
      <c r="F104" s="5">
        <v>34730.29</v>
      </c>
      <c r="G104" s="6"/>
      <c r="H104" s="6">
        <v>39288.615146999997</v>
      </c>
      <c r="I104" s="6"/>
      <c r="J104" s="6">
        <v>34730.29</v>
      </c>
      <c r="K104" s="6"/>
      <c r="L104" s="6">
        <v>42324.956189999997</v>
      </c>
      <c r="M104" s="6"/>
      <c r="N104" s="6">
        <v>72398.850326999993</v>
      </c>
      <c r="O104" s="6"/>
      <c r="P104" s="6">
        <v>42044.68</v>
      </c>
      <c r="Q104" s="6"/>
      <c r="R104" s="6">
        <v>51431.139000000003</v>
      </c>
      <c r="S104" s="6"/>
      <c r="T104" s="6">
        <v>76182.039000000004</v>
      </c>
      <c r="U104" s="6">
        <v>56645.487500000003</v>
      </c>
      <c r="V104" s="6">
        <v>73063.77</v>
      </c>
      <c r="W104" s="6">
        <v>75616.514999999999</v>
      </c>
      <c r="X104" s="6">
        <v>74230.616999999998</v>
      </c>
      <c r="Y104" s="6">
        <v>73983.804499999998</v>
      </c>
      <c r="Z104" s="6">
        <v>96185.96</v>
      </c>
      <c r="AA104" s="6">
        <v>129877.97748</v>
      </c>
      <c r="AB104" s="6">
        <v>130686.976</v>
      </c>
      <c r="AC104" s="6">
        <v>111732.48</v>
      </c>
      <c r="AD104" s="6">
        <v>109671.84</v>
      </c>
      <c r="AE104" s="6">
        <v>115060.77</v>
      </c>
      <c r="AF104" s="6">
        <v>88017.93</v>
      </c>
      <c r="AG104" s="6">
        <v>52325.124000000003</v>
      </c>
      <c r="AH104" s="6">
        <v>26807.066999999999</v>
      </c>
      <c r="AI104">
        <v>137008.5</v>
      </c>
      <c r="AJ104">
        <v>135958.54756750999</v>
      </c>
      <c r="AK104">
        <v>135958.54756750999</v>
      </c>
      <c r="AL104">
        <v>182420.4</v>
      </c>
      <c r="AM104">
        <v>189553.8</v>
      </c>
      <c r="AN104">
        <v>137544.66757104002</v>
      </c>
      <c r="AO104">
        <v>143646.41524431002</v>
      </c>
    </row>
    <row r="105" spans="1:41">
      <c r="A105" s="13" t="s">
        <v>126</v>
      </c>
      <c r="B105" s="7"/>
      <c r="C105" s="6"/>
      <c r="D105" s="6"/>
      <c r="E105" s="6"/>
      <c r="F105" s="5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>
        <v>11888553</v>
      </c>
      <c r="AE105" s="6">
        <v>12107221</v>
      </c>
      <c r="AF105" s="6">
        <v>12632475</v>
      </c>
      <c r="AG105" s="6"/>
      <c r="AH105" s="6">
        <v>13512356</v>
      </c>
      <c r="AI105">
        <v>13794130</v>
      </c>
      <c r="AJ105">
        <v>16207694.887788801</v>
      </c>
      <c r="AK105">
        <v>16392497.414164964</v>
      </c>
      <c r="AL105">
        <v>16897247.48925364</v>
      </c>
      <c r="AM105">
        <v>17102797.611784</v>
      </c>
      <c r="AN105">
        <v>17694821.358676955</v>
      </c>
      <c r="AO105">
        <v>18044020.82580376</v>
      </c>
    </row>
    <row r="106" spans="1:41">
      <c r="A106" s="13" t="s">
        <v>127</v>
      </c>
      <c r="B106" s="7"/>
      <c r="C106" s="6"/>
      <c r="D106" s="6"/>
      <c r="E106" s="6"/>
      <c r="F106" s="5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</row>
    <row r="107" spans="1:41">
      <c r="A107" s="13" t="s">
        <v>128</v>
      </c>
      <c r="B107" s="7"/>
      <c r="C107" s="6"/>
      <c r="D107" s="6"/>
      <c r="E107" s="6"/>
      <c r="F107" s="5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>
        <v>718</v>
      </c>
      <c r="AG107" s="6">
        <v>711</v>
      </c>
      <c r="AH107" s="6">
        <v>697</v>
      </c>
      <c r="AI107">
        <v>700</v>
      </c>
      <c r="AJ107">
        <v>716</v>
      </c>
      <c r="AK107">
        <v>731</v>
      </c>
      <c r="AL107">
        <v>731</v>
      </c>
      <c r="AM107">
        <v>783</v>
      </c>
      <c r="AN107">
        <v>936</v>
      </c>
      <c r="AO107">
        <v>1036</v>
      </c>
    </row>
    <row r="108" spans="1:41">
      <c r="A108" s="13" t="s">
        <v>129</v>
      </c>
      <c r="B108" s="7"/>
      <c r="C108" s="6"/>
      <c r="D108" s="6"/>
      <c r="E108" s="6"/>
      <c r="F108" s="5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>
        <v>399</v>
      </c>
      <c r="AG108" s="6">
        <v>401</v>
      </c>
      <c r="AH108" s="6">
        <v>397</v>
      </c>
      <c r="AI108">
        <v>409</v>
      </c>
      <c r="AJ108">
        <v>423</v>
      </c>
      <c r="AK108">
        <v>435</v>
      </c>
      <c r="AL108">
        <v>438</v>
      </c>
      <c r="AM108">
        <v>452</v>
      </c>
      <c r="AN108">
        <v>470</v>
      </c>
      <c r="AO108">
        <v>517</v>
      </c>
    </row>
    <row r="109" spans="1:41">
      <c r="A109" s="13" t="s">
        <v>130</v>
      </c>
      <c r="B109" s="7"/>
      <c r="C109" s="6"/>
      <c r="D109" s="6"/>
      <c r="E109" s="6"/>
      <c r="F109" s="5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>
        <v>525</v>
      </c>
      <c r="AG109" s="6">
        <v>525</v>
      </c>
      <c r="AH109" s="6">
        <v>550</v>
      </c>
      <c r="AI109">
        <v>600</v>
      </c>
      <c r="AJ109">
        <v>625</v>
      </c>
      <c r="AK109">
        <v>625</v>
      </c>
      <c r="AL109">
        <v>750</v>
      </c>
      <c r="AM109">
        <v>775</v>
      </c>
      <c r="AN109">
        <v>975</v>
      </c>
      <c r="AO109">
        <v>950</v>
      </c>
    </row>
    <row r="110" spans="1:41">
      <c r="A110" s="13" t="s">
        <v>131</v>
      </c>
      <c r="B110" s="7"/>
      <c r="C110" s="6"/>
      <c r="D110" s="6"/>
      <c r="E110" s="6"/>
      <c r="F110" s="5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>
        <v>100</v>
      </c>
      <c r="AG110" s="6">
        <v>100</v>
      </c>
      <c r="AH110" s="6">
        <v>350</v>
      </c>
      <c r="AI110">
        <v>550</v>
      </c>
      <c r="AJ110">
        <v>575</v>
      </c>
      <c r="AK110">
        <v>575</v>
      </c>
      <c r="AL110">
        <v>575</v>
      </c>
      <c r="AM110">
        <v>630</v>
      </c>
      <c r="AN110">
        <v>775</v>
      </c>
      <c r="AO110">
        <v>800</v>
      </c>
    </row>
    <row r="111" spans="1:41">
      <c r="A111" s="24" t="s">
        <v>132</v>
      </c>
      <c r="B111" s="7"/>
      <c r="C111" s="6"/>
      <c r="D111" s="6"/>
      <c r="E111" s="6"/>
      <c r="F111" s="5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</row>
    <row r="112" spans="1:41">
      <c r="A112" s="17" t="s">
        <v>133</v>
      </c>
      <c r="B112" s="7">
        <v>118180</v>
      </c>
      <c r="C112" s="6"/>
      <c r="D112" s="6">
        <v>128402.2</v>
      </c>
      <c r="E112" s="6"/>
      <c r="F112" s="5">
        <v>108825.2</v>
      </c>
      <c r="G112" s="6"/>
      <c r="H112" s="6">
        <v>139899.432594057</v>
      </c>
      <c r="I112" s="6"/>
      <c r="J112" s="6">
        <v>168474.065280254</v>
      </c>
      <c r="K112" s="6"/>
      <c r="L112" s="6">
        <v>143568.40155936999</v>
      </c>
      <c r="M112" s="6"/>
      <c r="N112" s="6">
        <v>101986.059548447</v>
      </c>
      <c r="O112" s="6"/>
      <c r="P112" s="6">
        <v>172860.61650726001</v>
      </c>
      <c r="Q112" s="6"/>
      <c r="R112" s="6">
        <v>112699.54086054899</v>
      </c>
      <c r="S112" s="6"/>
      <c r="T112" s="6">
        <v>120197.080506047</v>
      </c>
      <c r="U112" s="6">
        <v>-34908.7037256568</v>
      </c>
      <c r="V112" s="6">
        <v>114203.228467992</v>
      </c>
      <c r="W112" s="6">
        <v>125970.387379867</v>
      </c>
      <c r="X112" s="6">
        <v>169974.538238974</v>
      </c>
      <c r="Y112" s="6">
        <v>157568.719152359</v>
      </c>
      <c r="Z112" s="6">
        <v>126971.389656488</v>
      </c>
      <c r="AA112" s="6">
        <v>159789.32857600099</v>
      </c>
      <c r="AB112" s="6">
        <v>136229.20384864899</v>
      </c>
      <c r="AC112" s="6">
        <v>117466.349291348</v>
      </c>
      <c r="AD112" s="6">
        <v>158013.14873218301</v>
      </c>
      <c r="AE112" s="6">
        <v>168228.96658913299</v>
      </c>
      <c r="AF112" s="6">
        <v>136512.443982347</v>
      </c>
      <c r="AG112" s="6">
        <v>143014.091320901</v>
      </c>
      <c r="AH112" s="6">
        <v>196833.14392574201</v>
      </c>
      <c r="AI112">
        <v>223172.676344234</v>
      </c>
      <c r="AJ112">
        <v>300512.01008730801</v>
      </c>
      <c r="AK112">
        <v>211921.12187697459</v>
      </c>
      <c r="AL112">
        <v>334727.27794866893</v>
      </c>
      <c r="AM112">
        <v>371432.832322</v>
      </c>
      <c r="AN112">
        <v>404429.50816682656</v>
      </c>
      <c r="AO112">
        <v>254972.7654133061</v>
      </c>
    </row>
    <row r="113" spans="1:41">
      <c r="A113" s="17" t="s">
        <v>134</v>
      </c>
      <c r="B113" s="7">
        <v>47880</v>
      </c>
      <c r="C113" s="6"/>
      <c r="D113" s="6">
        <v>59920.7</v>
      </c>
      <c r="E113" s="6"/>
      <c r="F113" s="5">
        <v>45104.800000000003</v>
      </c>
      <c r="G113" s="6"/>
      <c r="H113" s="6">
        <v>79180.977713394706</v>
      </c>
      <c r="I113" s="6"/>
      <c r="J113" s="6">
        <v>92670.311435491501</v>
      </c>
      <c r="K113" s="6"/>
      <c r="L113" s="6">
        <v>83067.220886888506</v>
      </c>
      <c r="M113" s="6"/>
      <c r="N113" s="6">
        <v>36901.164025456703</v>
      </c>
      <c r="O113" s="6"/>
      <c r="P113" s="6">
        <v>92963.0955218093</v>
      </c>
      <c r="Q113" s="6"/>
      <c r="R113" s="6">
        <v>35194.761549741597</v>
      </c>
      <c r="S113" s="6"/>
      <c r="T113" s="6">
        <v>40394.838336250803</v>
      </c>
      <c r="U113" s="6">
        <v>-107117.378735761</v>
      </c>
      <c r="V113" s="6">
        <v>36289.576097641198</v>
      </c>
      <c r="W113" s="6">
        <v>47110.810980666902</v>
      </c>
      <c r="X113" s="6">
        <v>76068.114443930099</v>
      </c>
      <c r="Y113" s="6">
        <v>62614.541558777797</v>
      </c>
      <c r="Z113" s="6">
        <v>52424.958404554003</v>
      </c>
      <c r="AA113" s="6">
        <v>87770.931145809198</v>
      </c>
      <c r="AB113" s="6">
        <v>52789.109220990002</v>
      </c>
      <c r="AC113" s="6">
        <v>54229.325935834502</v>
      </c>
      <c r="AD113" s="6">
        <v>83275.910992122401</v>
      </c>
      <c r="AE113" s="6">
        <v>96393.928528761593</v>
      </c>
      <c r="AF113" s="6">
        <v>57776.80800913</v>
      </c>
      <c r="AG113" s="6">
        <v>60083.871124283498</v>
      </c>
      <c r="AH113" s="6">
        <v>96387.022998292596</v>
      </c>
      <c r="AI113">
        <v>123891.89640752701</v>
      </c>
      <c r="AJ113">
        <v>185374.40792295799</v>
      </c>
      <c r="AK113">
        <v>111715.24410076438</v>
      </c>
      <c r="AL113">
        <v>132388.58194919169</v>
      </c>
      <c r="AM113">
        <v>144913.91884100001</v>
      </c>
      <c r="AN113">
        <v>171220.32717621708</v>
      </c>
      <c r="AO113">
        <v>117332.10366195881</v>
      </c>
    </row>
    <row r="114" spans="1:41">
      <c r="A114" s="17" t="s">
        <v>135</v>
      </c>
      <c r="B114" s="7">
        <v>8576810</v>
      </c>
      <c r="C114" s="6"/>
      <c r="D114" s="6">
        <v>8708635.5600000005</v>
      </c>
      <c r="E114" s="6"/>
      <c r="F114" s="5">
        <v>9115463.2580247298</v>
      </c>
      <c r="G114" s="6"/>
      <c r="H114" s="6">
        <v>9411089.3324079402</v>
      </c>
      <c r="I114" s="6"/>
      <c r="J114" s="6">
        <v>10367634.6080584</v>
      </c>
      <c r="K114" s="6"/>
      <c r="L114" s="6">
        <v>10649610.001418199</v>
      </c>
      <c r="M114" s="6"/>
      <c r="N114" s="6">
        <v>11557612.5572388</v>
      </c>
      <c r="O114" s="6"/>
      <c r="P114" s="6">
        <v>11896846.487717399</v>
      </c>
      <c r="Q114" s="6"/>
      <c r="R114" s="6">
        <v>12969966.7503775</v>
      </c>
      <c r="S114" s="6"/>
      <c r="T114" s="6">
        <v>13289952.437656</v>
      </c>
      <c r="U114" s="6">
        <v>14004469.471456099</v>
      </c>
      <c r="V114" s="6">
        <v>14253843.462853201</v>
      </c>
      <c r="W114" s="6">
        <v>14407266.920964001</v>
      </c>
      <c r="X114" s="6">
        <v>14643105.3909075</v>
      </c>
      <c r="Y114" s="6">
        <v>15621830.027745901</v>
      </c>
      <c r="Z114" s="6">
        <v>15884047.740534101</v>
      </c>
      <c r="AA114" s="6">
        <v>16140870.2627395</v>
      </c>
      <c r="AB114" s="6">
        <v>16434189.613749599</v>
      </c>
      <c r="AC114" s="6">
        <v>17749930.870895602</v>
      </c>
      <c r="AD114" s="6">
        <v>18062386.780529201</v>
      </c>
      <c r="AE114" s="6">
        <v>18276165.652259499</v>
      </c>
      <c r="AF114" s="6">
        <v>18525645.591049399</v>
      </c>
      <c r="AG114" s="6">
        <v>19647776.942674901</v>
      </c>
      <c r="AH114" s="6">
        <v>19962604.789999999</v>
      </c>
      <c r="AI114">
        <v>20260698.277307201</v>
      </c>
      <c r="AJ114">
        <v>20860465.329999998</v>
      </c>
      <c r="AK114">
        <v>23351694.719999999</v>
      </c>
      <c r="AL114">
        <v>23670604.390000001</v>
      </c>
      <c r="AM114">
        <v>23887414.010000002</v>
      </c>
      <c r="AN114">
        <v>24144608.210000001</v>
      </c>
      <c r="AO114">
        <v>25318063.620000001</v>
      </c>
    </row>
    <row r="115" spans="1:41">
      <c r="A115" s="17" t="s">
        <v>136</v>
      </c>
      <c r="B115" s="7">
        <v>690820</v>
      </c>
      <c r="C115" s="6"/>
      <c r="D115" s="6">
        <v>716066.77500000002</v>
      </c>
      <c r="E115" s="6"/>
      <c r="F115" s="6">
        <v>746720.19</v>
      </c>
      <c r="G115" s="6"/>
      <c r="H115" s="6">
        <v>779386.40351462702</v>
      </c>
      <c r="I115" s="6"/>
      <c r="J115" s="6">
        <v>826802.74823114695</v>
      </c>
      <c r="K115" s="6"/>
      <c r="L115" s="6">
        <v>837570.92344082706</v>
      </c>
      <c r="M115" s="6"/>
      <c r="N115" s="6">
        <v>863109.601437164</v>
      </c>
      <c r="O115" s="6"/>
      <c r="P115" s="6">
        <v>878844.44167977304</v>
      </c>
      <c r="Q115" s="6"/>
      <c r="R115" s="6">
        <v>912504.37877055304</v>
      </c>
      <c r="S115" s="6"/>
      <c r="T115" s="6">
        <v>918658.27486372797</v>
      </c>
      <c r="U115" s="6">
        <v>949681.15434857202</v>
      </c>
      <c r="V115" s="6">
        <v>959904.11721307202</v>
      </c>
      <c r="W115" s="6">
        <v>967036.78737229598</v>
      </c>
      <c r="X115" s="6">
        <v>978324.98963721702</v>
      </c>
      <c r="Y115" s="6">
        <v>1036141.43224147</v>
      </c>
      <c r="Z115" s="6">
        <v>1046324.05604959</v>
      </c>
      <c r="AA115" s="6">
        <v>1058332.7693070399</v>
      </c>
      <c r="AB115" s="6">
        <v>1065413.4823413701</v>
      </c>
      <c r="AC115" s="6">
        <v>1128399.23780911</v>
      </c>
      <c r="AD115" s="6">
        <v>1143413.5354219</v>
      </c>
      <c r="AE115" s="6">
        <v>1148001.29754658</v>
      </c>
      <c r="AF115" s="6">
        <v>1148439.19289077</v>
      </c>
      <c r="AG115" s="6">
        <v>1172423.8838367001</v>
      </c>
      <c r="AH115" s="6">
        <v>1183557.52</v>
      </c>
      <c r="AI115">
        <v>1191475.54866548</v>
      </c>
      <c r="AJ115">
        <v>1304746.23</v>
      </c>
      <c r="AK115">
        <v>1747758.32</v>
      </c>
      <c r="AL115">
        <v>1754307.82</v>
      </c>
      <c r="AM115">
        <v>1747302.15</v>
      </c>
      <c r="AN115">
        <v>1764654.58</v>
      </c>
      <c r="AO115">
        <v>1812554.14</v>
      </c>
    </row>
    <row r="116" spans="1:41">
      <c r="AO116" s="25"/>
    </row>
    <row r="117" spans="1:41">
      <c r="AO117" s="25"/>
    </row>
    <row r="118" spans="1:41">
      <c r="AO118" s="25"/>
    </row>
    <row r="119" spans="1:41">
      <c r="AO119" s="25"/>
    </row>
    <row r="120" spans="1:41">
      <c r="AO120" s="25"/>
    </row>
    <row r="121" spans="1:41">
      <c r="AO121" s="26"/>
    </row>
    <row r="122" spans="1:41">
      <c r="AO122" s="26"/>
    </row>
    <row r="123" spans="1:41">
      <c r="AO123" s="27"/>
    </row>
    <row r="124" spans="1:41">
      <c r="AO124" s="27"/>
    </row>
    <row r="125" spans="1:41">
      <c r="AO125" s="27"/>
    </row>
    <row r="126" spans="1:41">
      <c r="AO126" s="27"/>
    </row>
    <row r="127" spans="1:41">
      <c r="AO127" s="27"/>
    </row>
    <row r="128" spans="1:41">
      <c r="AO128" s="2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FS2_Table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tasnia797</cp:lastModifiedBy>
  <dcterms:created xsi:type="dcterms:W3CDTF">2016-03-10T14:57:36Z</dcterms:created>
  <dcterms:modified xsi:type="dcterms:W3CDTF">2024-07-29T06:18:16Z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737015270</vt:i4>
  </property>
  <property fmtid="{D5CDD505-2E9C-101B-9397-08002B2CF9AE}" pid="3" name="_NewReviewCycle">
    <vt:lpwstr/>
  </property>
  <property fmtid="{D5CDD505-2E9C-101B-9397-08002B2CF9AE}" pid="4" name="_EmailSubject">
    <vt:lpwstr>A Query</vt:lpwstr>
  </property>
  <property fmtid="{D5CDD505-2E9C-101B-9397-08002B2CF9AE}" pid="5" name="_AuthorEmail">
    <vt:lpwstr>DVidyala@imf.org</vt:lpwstr>
  </property>
  <property fmtid="{D5CDD505-2E9C-101B-9397-08002B2CF9AE}" pid="6" name="_AuthorEmailDisplayName">
    <vt:lpwstr>Vidyala, Deepti Devi</vt:lpwstr>
  </property>
  <property fmtid="{D5CDD505-2E9C-101B-9397-08002B2CF9AE}" pid="7" name="_ReviewingToolsShownOnce">
    <vt:lpwstr/>
  </property>
</Properties>
</file>